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 2023/VZMR/01 Stav.práce/01 Otv/Rekonstrukce garáží v areálu GŘ PVL/PD/"/>
    </mc:Choice>
  </mc:AlternateContent>
  <xr:revisionPtr revIDLastSave="23" documentId="8_{8B6E6C0B-0B7B-4CA3-8CBA-C987B225FFB2}" xr6:coauthVersionLast="47" xr6:coauthVersionMax="47" xr10:uidLastSave="{A0CB6E0F-1829-45BF-BE7B-98D32A340E14}"/>
  <bookViews>
    <workbookView xWindow="-120" yWindow="-120" windowWidth="29040" windowHeight="15720" firstSheet="1" activeTab="6" xr2:uid="{00000000-000D-0000-FFFF-FFFF00000000}"/>
  </bookViews>
  <sheets>
    <sheet name="Rekapitulace stavby" sheetId="1" r:id="rId1"/>
    <sheet name="01 - SO 01 - Stavební část" sheetId="2" r:id="rId2"/>
    <sheet name="02 - SO 01 - Zdravotně te..." sheetId="3" r:id="rId3"/>
    <sheet name="2 - dodatek 23" sheetId="4" r:id="rId4"/>
    <sheet name="D1.4-EL - GARAŽE" sheetId="5" r:id="rId5"/>
    <sheet name="04 - SO 01 - Ústřední vyt..." sheetId="6" r:id="rId6"/>
    <sheet name="05 - SO 01 - VZT" sheetId="7" r:id="rId7"/>
    <sheet name="06 - SO 01 - Vedlejší nák..." sheetId="8" r:id="rId8"/>
    <sheet name="07 - SO 01 - Ostatní náklady" sheetId="9" r:id="rId9"/>
  </sheets>
  <definedNames>
    <definedName name="_xlnm._FilterDatabase" localSheetId="1" hidden="1">'01 - SO 01 - Stavební část'!$C$142:$K$320</definedName>
    <definedName name="_xlnm._FilterDatabase" localSheetId="2" hidden="1">'02 - SO 01 - Zdravotně te...'!$C$120:$K$227</definedName>
    <definedName name="_xlnm._FilterDatabase" localSheetId="5" hidden="1">'04 - SO 01 - Ústřední vyt...'!$C$124:$K$242</definedName>
    <definedName name="_xlnm._FilterDatabase" localSheetId="6" hidden="1">'05 - SO 01 - VZT'!$C$118:$K$147</definedName>
    <definedName name="_xlnm._FilterDatabase" localSheetId="7" hidden="1">'06 - SO 01 - Vedlejší nák...'!$C$115:$K$124</definedName>
    <definedName name="_xlnm._FilterDatabase" localSheetId="8" hidden="1">'07 - SO 01 - Ostatní náklady'!$C$115:$K$120</definedName>
    <definedName name="_xlnm._FilterDatabase" localSheetId="3" hidden="1">'2 - dodatek 23'!$C$122:$K$155</definedName>
    <definedName name="_xlnm._FilterDatabase" localSheetId="4" hidden="1">'D1.4-EL - GARAŽE'!$C$138:$K$285</definedName>
    <definedName name="_xlnm.Print_Titles" localSheetId="1">'01 - SO 01 - Stavební část'!$142:$142</definedName>
    <definedName name="_xlnm.Print_Titles" localSheetId="2">'02 - SO 01 - Zdravotně te...'!$120:$120</definedName>
    <definedName name="_xlnm.Print_Titles" localSheetId="5">'04 - SO 01 - Ústřední vyt...'!$124:$124</definedName>
    <definedName name="_xlnm.Print_Titles" localSheetId="6">'05 - SO 01 - VZT'!$118:$118</definedName>
    <definedName name="_xlnm.Print_Titles" localSheetId="7">'06 - SO 01 - Vedlejší nák...'!$115:$115</definedName>
    <definedName name="_xlnm.Print_Titles" localSheetId="8">'07 - SO 01 - Ostatní náklady'!$115:$115</definedName>
    <definedName name="_xlnm.Print_Titles" localSheetId="3">'2 - dodatek 23'!$122:$122</definedName>
    <definedName name="_xlnm.Print_Titles" localSheetId="4">'D1.4-EL - GARAŽE'!$138:$138</definedName>
    <definedName name="_xlnm.Print_Titles" localSheetId="0">'Rekapitulace stavby'!$92:$92</definedName>
    <definedName name="_xlnm.Print_Area" localSheetId="1">'01 - SO 01 - Stavební část'!$C$4:$J$39,'01 - SO 01 - Stavební část'!$C$50:$J$76,'01 - SO 01 - Stavební část'!$C$82:$J$124,'01 - SO 01 - Stavební část'!$C$130:$K$320</definedName>
    <definedName name="_xlnm.Print_Area" localSheetId="2">'02 - SO 01 - Zdravotně te...'!$C$4:$J$39,'02 - SO 01 - Zdravotně te...'!$C$50:$J$76,'02 - SO 01 - Zdravotně te...'!$C$82:$J$102,'02 - SO 01 - Zdravotně te...'!$C$108:$K$227</definedName>
    <definedName name="_xlnm.Print_Area" localSheetId="5">'04 - SO 01 - Ústřední vyt...'!$C$4:$J$39,'04 - SO 01 - Ústřední vyt...'!$C$50:$J$76,'04 - SO 01 - Ústřední vyt...'!$C$82:$J$106,'04 - SO 01 - Ústřední vyt...'!$C$112:$K$242</definedName>
    <definedName name="_xlnm.Print_Area" localSheetId="6">'05 - SO 01 - VZT'!$C$4:$J$39,'05 - SO 01 - VZT'!$C$50:$J$76,'05 - SO 01 - VZT'!$C$82:$J$100,'05 - SO 01 - VZT'!$C$106:$K$147</definedName>
    <definedName name="_xlnm.Print_Area" localSheetId="7">'06 - SO 01 - Vedlejší nák...'!$C$4:$J$39,'06 - SO 01 - Vedlejší nák...'!$C$50:$J$76,'06 - SO 01 - Vedlejší nák...'!$C$82:$J$97,'06 - SO 01 - Vedlejší nák...'!$C$103:$K$124</definedName>
    <definedName name="_xlnm.Print_Area" localSheetId="8">'07 - SO 01 - Ostatní náklady'!$C$4:$J$39,'07 - SO 01 - Ostatní náklady'!$C$50:$J$76,'07 - SO 01 - Ostatní náklady'!$C$82:$J$97,'07 - SO 01 - Ostatní náklady'!$C$103:$K$120</definedName>
    <definedName name="_xlnm.Print_Area" localSheetId="3">'2 - dodatek 23'!$C$4:$J$41,'2 - dodatek 23'!$C$50:$J$76,'2 - dodatek 23'!$C$82:$J$102,'2 - dodatek 23'!$C$108:$K$155</definedName>
    <definedName name="_xlnm.Print_Area" localSheetId="4">'D1.4-EL - GARAŽE'!$C$4:$J$41,'D1.4-EL - GARAŽE'!$C$50:$J$76,'D1.4-EL - GARAŽE'!$C$82:$J$118,'D1.4-EL - GARAŽE'!$C$124:$K$285</definedName>
    <definedName name="_xlnm.Print_Area" localSheetId="0">'Rekapitulace stavby'!$D$4:$AO$76,'Rekapitulace stavby'!$C$82:$AQ$104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9" i="7" l="1"/>
  <c r="J145" i="2"/>
  <c r="J123" i="3"/>
  <c r="T284" i="2"/>
  <c r="R284" i="2"/>
  <c r="P284" i="2"/>
  <c r="T283" i="2"/>
  <c r="R283" i="2"/>
  <c r="P283" i="2"/>
  <c r="BK284" i="2"/>
  <c r="BI284" i="2"/>
  <c r="BH284" i="2"/>
  <c r="BG284" i="2"/>
  <c r="BF284" i="2"/>
  <c r="BK283" i="2"/>
  <c r="BI283" i="2"/>
  <c r="BH283" i="2"/>
  <c r="BG283" i="2"/>
  <c r="BF283" i="2"/>
  <c r="BK228" i="2"/>
  <c r="BI228" i="2"/>
  <c r="BH228" i="2"/>
  <c r="BG228" i="2"/>
  <c r="BF228" i="2"/>
  <c r="BK227" i="2"/>
  <c r="BI227" i="2"/>
  <c r="BH227" i="2"/>
  <c r="BG227" i="2"/>
  <c r="BF227" i="2"/>
  <c r="T228" i="2"/>
  <c r="R228" i="2"/>
  <c r="P228" i="2"/>
  <c r="T227" i="2"/>
  <c r="R227" i="2"/>
  <c r="P227" i="2"/>
  <c r="BK217" i="2"/>
  <c r="BI217" i="2"/>
  <c r="BH217" i="2"/>
  <c r="BG217" i="2"/>
  <c r="BF217" i="2"/>
  <c r="T217" i="2"/>
  <c r="R217" i="2"/>
  <c r="P217" i="2"/>
  <c r="BF186" i="2"/>
  <c r="BG186" i="2"/>
  <c r="BH186" i="2"/>
  <c r="BI186" i="2"/>
  <c r="BK186" i="2"/>
  <c r="T186" i="2"/>
  <c r="R186" i="2"/>
  <c r="P186" i="2"/>
  <c r="J284" i="2"/>
  <c r="BE284" i="2" s="1"/>
  <c r="J228" i="2"/>
  <c r="BE228" i="2" s="1"/>
  <c r="J227" i="2"/>
  <c r="BE227" i="2" s="1"/>
  <c r="J283" i="2"/>
  <c r="BE283" i="2" s="1"/>
  <c r="BK195" i="5"/>
  <c r="BI195" i="5"/>
  <c r="BH195" i="5"/>
  <c r="BG195" i="5"/>
  <c r="BF195" i="5"/>
  <c r="T195" i="5"/>
  <c r="R195" i="5"/>
  <c r="P195" i="5"/>
  <c r="P193" i="5"/>
  <c r="J217" i="2"/>
  <c r="BE217" i="2" s="1"/>
  <c r="J186" i="2"/>
  <c r="BE186" i="2" s="1"/>
  <c r="J195" i="5"/>
  <c r="BE195" i="5" s="1"/>
  <c r="J139" i="4"/>
  <c r="BE139" i="4" s="1"/>
  <c r="P139" i="4"/>
  <c r="R139" i="4"/>
  <c r="T139" i="4"/>
  <c r="P140" i="4"/>
  <c r="R140" i="4"/>
  <c r="T140" i="4"/>
  <c r="P141" i="4"/>
  <c r="R141" i="4"/>
  <c r="T141" i="4"/>
  <c r="P142" i="4"/>
  <c r="R142" i="4"/>
  <c r="T142" i="4"/>
  <c r="BK139" i="4"/>
  <c r="BF139" i="4"/>
  <c r="BG139" i="4"/>
  <c r="BH139" i="4"/>
  <c r="BI139" i="4"/>
  <c r="BF140" i="4"/>
  <c r="BG140" i="4"/>
  <c r="BH140" i="4"/>
  <c r="BI140" i="4"/>
  <c r="BK140" i="4"/>
  <c r="BF141" i="4"/>
  <c r="BG141" i="4"/>
  <c r="BH141" i="4"/>
  <c r="BI141" i="4"/>
  <c r="BK141" i="4"/>
  <c r="BF142" i="4"/>
  <c r="BG142" i="4"/>
  <c r="BH142" i="4"/>
  <c r="BI142" i="4"/>
  <c r="BK142" i="4"/>
  <c r="J142" i="4"/>
  <c r="BE142" i="4" s="1"/>
  <c r="J140" i="4"/>
  <c r="BE140" i="4" s="1"/>
  <c r="J141" i="4"/>
  <c r="BE141" i="4" s="1"/>
  <c r="J145" i="5"/>
  <c r="J37" i="9"/>
  <c r="J36" i="9"/>
  <c r="AY103" i="1"/>
  <c r="J35" i="9"/>
  <c r="AX103" i="1" s="1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F110" i="9"/>
  <c r="E108" i="9"/>
  <c r="F89" i="9"/>
  <c r="E87" i="9"/>
  <c r="J24" i="9"/>
  <c r="E24" i="9"/>
  <c r="J113" i="9"/>
  <c r="J23" i="9"/>
  <c r="J21" i="9"/>
  <c r="E21" i="9"/>
  <c r="J112" i="9"/>
  <c r="J20" i="9"/>
  <c r="J18" i="9"/>
  <c r="E18" i="9"/>
  <c r="F113" i="9"/>
  <c r="J17" i="9"/>
  <c r="J15" i="9"/>
  <c r="E15" i="9"/>
  <c r="F112" i="9"/>
  <c r="J14" i="9"/>
  <c r="J12" i="9"/>
  <c r="J110" i="9" s="1"/>
  <c r="E7" i="9"/>
  <c r="E106" i="9"/>
  <c r="J37" i="8"/>
  <c r="J36" i="8"/>
  <c r="AY102" i="1" s="1"/>
  <c r="J35" i="8"/>
  <c r="AX102" i="1" s="1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8" i="8"/>
  <c r="BH118" i="8"/>
  <c r="BG118" i="8"/>
  <c r="BF118" i="8"/>
  <c r="T118" i="8"/>
  <c r="R118" i="8"/>
  <c r="P118" i="8"/>
  <c r="BI117" i="8"/>
  <c r="BH117" i="8"/>
  <c r="BG117" i="8"/>
  <c r="BF117" i="8"/>
  <c r="T117" i="8"/>
  <c r="R117" i="8"/>
  <c r="P117" i="8"/>
  <c r="F110" i="8"/>
  <c r="E108" i="8"/>
  <c r="F89" i="8"/>
  <c r="E87" i="8"/>
  <c r="J24" i="8"/>
  <c r="E24" i="8"/>
  <c r="J92" i="8" s="1"/>
  <c r="J23" i="8"/>
  <c r="J21" i="8"/>
  <c r="E21" i="8"/>
  <c r="J112" i="8"/>
  <c r="J20" i="8"/>
  <c r="J18" i="8"/>
  <c r="E18" i="8"/>
  <c r="F92" i="8"/>
  <c r="J17" i="8"/>
  <c r="J15" i="8"/>
  <c r="E15" i="8"/>
  <c r="F112" i="8" s="1"/>
  <c r="J14" i="8"/>
  <c r="J12" i="8"/>
  <c r="J89" i="8" s="1"/>
  <c r="E7" i="8"/>
  <c r="E85" i="8" s="1"/>
  <c r="J37" i="7"/>
  <c r="J36" i="7"/>
  <c r="AY101" i="1"/>
  <c r="J35" i="7"/>
  <c r="AX101" i="1" s="1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R122" i="7"/>
  <c r="P122" i="7"/>
  <c r="F113" i="7"/>
  <c r="E111" i="7"/>
  <c r="F89" i="7"/>
  <c r="E87" i="7"/>
  <c r="J24" i="7"/>
  <c r="E24" i="7"/>
  <c r="J92" i="7" s="1"/>
  <c r="J23" i="7"/>
  <c r="J21" i="7"/>
  <c r="E21" i="7"/>
  <c r="J115" i="7" s="1"/>
  <c r="J20" i="7"/>
  <c r="J18" i="7"/>
  <c r="E18" i="7"/>
  <c r="F92" i="7"/>
  <c r="J17" i="7"/>
  <c r="J15" i="7"/>
  <c r="E15" i="7"/>
  <c r="F91" i="7" s="1"/>
  <c r="J14" i="7"/>
  <c r="J12" i="7"/>
  <c r="J113" i="7" s="1"/>
  <c r="E7" i="7"/>
  <c r="E85" i="7" s="1"/>
  <c r="J37" i="6"/>
  <c r="J36" i="6"/>
  <c r="AY100" i="1" s="1"/>
  <c r="J35" i="6"/>
  <c r="AX100" i="1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F119" i="6"/>
  <c r="E117" i="6"/>
  <c r="F89" i="6"/>
  <c r="E87" i="6"/>
  <c r="J24" i="6"/>
  <c r="E24" i="6"/>
  <c r="J92" i="6"/>
  <c r="J23" i="6"/>
  <c r="J21" i="6"/>
  <c r="E21" i="6"/>
  <c r="J121" i="6"/>
  <c r="J20" i="6"/>
  <c r="J18" i="6"/>
  <c r="E18" i="6"/>
  <c r="F122" i="6"/>
  <c r="J17" i="6"/>
  <c r="J15" i="6"/>
  <c r="E15" i="6"/>
  <c r="F91" i="6"/>
  <c r="J14" i="6"/>
  <c r="J12" i="6"/>
  <c r="J119" i="6" s="1"/>
  <c r="E7" i="6"/>
  <c r="E115" i="6"/>
  <c r="J39" i="5"/>
  <c r="J38" i="5"/>
  <c r="AY99" i="1" s="1"/>
  <c r="J37" i="5"/>
  <c r="AX99" i="1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T212" i="5" s="1"/>
  <c r="R213" i="5"/>
  <c r="R212" i="5" s="1"/>
  <c r="P213" i="5"/>
  <c r="P212" i="5" s="1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F133" i="5"/>
  <c r="E131" i="5"/>
  <c r="F91" i="5"/>
  <c r="E89" i="5"/>
  <c r="J26" i="5"/>
  <c r="E26" i="5"/>
  <c r="J136" i="5" s="1"/>
  <c r="J25" i="5"/>
  <c r="J23" i="5"/>
  <c r="E23" i="5"/>
  <c r="J93" i="5" s="1"/>
  <c r="J22" i="5"/>
  <c r="J20" i="5"/>
  <c r="E20" i="5"/>
  <c r="F94" i="5" s="1"/>
  <c r="J19" i="5"/>
  <c r="J17" i="5"/>
  <c r="E17" i="5"/>
  <c r="F135" i="5" s="1"/>
  <c r="J16" i="5"/>
  <c r="J14" i="5"/>
  <c r="J133" i="5" s="1"/>
  <c r="E7" i="5"/>
  <c r="E127" i="5" s="1"/>
  <c r="J39" i="4"/>
  <c r="J38" i="4"/>
  <c r="AY98" i="1" s="1"/>
  <c r="J37" i="4"/>
  <c r="AX98" i="1" s="1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F117" i="4"/>
  <c r="E115" i="4"/>
  <c r="F91" i="4"/>
  <c r="E89" i="4"/>
  <c r="J26" i="4"/>
  <c r="E26" i="4"/>
  <c r="J94" i="4" s="1"/>
  <c r="J25" i="4"/>
  <c r="J23" i="4"/>
  <c r="E23" i="4"/>
  <c r="J93" i="4" s="1"/>
  <c r="J22" i="4"/>
  <c r="J20" i="4"/>
  <c r="E20" i="4"/>
  <c r="F94" i="4" s="1"/>
  <c r="J19" i="4"/>
  <c r="J17" i="4"/>
  <c r="E17" i="4"/>
  <c r="F93" i="4" s="1"/>
  <c r="J16" i="4"/>
  <c r="J14" i="4"/>
  <c r="J117" i="4" s="1"/>
  <c r="E7" i="4"/>
  <c r="E111" i="4" s="1"/>
  <c r="J37" i="3"/>
  <c r="J36" i="3"/>
  <c r="AY96" i="1"/>
  <c r="J35" i="3"/>
  <c r="AX96" i="1" s="1"/>
  <c r="BI227" i="3"/>
  <c r="BH227" i="3"/>
  <c r="BG227" i="3"/>
  <c r="BF227" i="3"/>
  <c r="T227" i="3"/>
  <c r="T226" i="3" s="1"/>
  <c r="R227" i="3"/>
  <c r="R226" i="3" s="1"/>
  <c r="P227" i="3"/>
  <c r="P226" i="3" s="1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F115" i="3"/>
  <c r="E113" i="3"/>
  <c r="F89" i="3"/>
  <c r="E87" i="3"/>
  <c r="J24" i="3"/>
  <c r="E24" i="3"/>
  <c r="J92" i="3" s="1"/>
  <c r="J23" i="3"/>
  <c r="J21" i="3"/>
  <c r="E21" i="3"/>
  <c r="J117" i="3" s="1"/>
  <c r="J20" i="3"/>
  <c r="J18" i="3"/>
  <c r="E18" i="3"/>
  <c r="F118" i="3" s="1"/>
  <c r="J17" i="3"/>
  <c r="J15" i="3"/>
  <c r="E15" i="3"/>
  <c r="F117" i="3" s="1"/>
  <c r="J14" i="3"/>
  <c r="J12" i="3"/>
  <c r="J115" i="3" s="1"/>
  <c r="E7" i="3"/>
  <c r="E85" i="3" s="1"/>
  <c r="J37" i="2"/>
  <c r="J36" i="2"/>
  <c r="AY95" i="1" s="1"/>
  <c r="J35" i="2"/>
  <c r="AX95" i="1" s="1"/>
  <c r="BI320" i="2"/>
  <c r="BH320" i="2"/>
  <c r="BG320" i="2"/>
  <c r="BF320" i="2"/>
  <c r="T320" i="2"/>
  <c r="T319" i="2" s="1"/>
  <c r="R320" i="2"/>
  <c r="R319" i="2" s="1"/>
  <c r="P320" i="2"/>
  <c r="P319" i="2" s="1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T249" i="2" s="1"/>
  <c r="R250" i="2"/>
  <c r="R249" i="2" s="1"/>
  <c r="P250" i="2"/>
  <c r="P249" i="2" s="1"/>
  <c r="BI248" i="2"/>
  <c r="BH248" i="2"/>
  <c r="BG248" i="2"/>
  <c r="BF248" i="2"/>
  <c r="T248" i="2"/>
  <c r="T247" i="2" s="1"/>
  <c r="R248" i="2"/>
  <c r="R247" i="2" s="1"/>
  <c r="P248" i="2"/>
  <c r="P247" i="2" s="1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T176" i="2" s="1"/>
  <c r="R177" i="2"/>
  <c r="R176" i="2" s="1"/>
  <c r="P177" i="2"/>
  <c r="P176" i="2" s="1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F137" i="2"/>
  <c r="E135" i="2"/>
  <c r="F89" i="2"/>
  <c r="E87" i="2"/>
  <c r="J24" i="2"/>
  <c r="E24" i="2"/>
  <c r="J140" i="2" s="1"/>
  <c r="J23" i="2"/>
  <c r="J21" i="2"/>
  <c r="E21" i="2"/>
  <c r="J139" i="2" s="1"/>
  <c r="J20" i="2"/>
  <c r="J18" i="2"/>
  <c r="E18" i="2"/>
  <c r="F92" i="2" s="1"/>
  <c r="J17" i="2"/>
  <c r="J15" i="2"/>
  <c r="E15" i="2"/>
  <c r="F91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301" i="2"/>
  <c r="BK265" i="2"/>
  <c r="J239" i="2"/>
  <c r="BK212" i="2"/>
  <c r="J160" i="2"/>
  <c r="J303" i="2"/>
  <c r="J260" i="2"/>
  <c r="BK242" i="2"/>
  <c r="BK199" i="2"/>
  <c r="J173" i="2"/>
  <c r="J154" i="2"/>
  <c r="BK287" i="2"/>
  <c r="J252" i="2"/>
  <c r="J199" i="2"/>
  <c r="J297" i="2"/>
  <c r="J264" i="2"/>
  <c r="J193" i="2"/>
  <c r="BK167" i="2"/>
  <c r="BK304" i="2"/>
  <c r="BK281" i="2"/>
  <c r="BK246" i="2"/>
  <c r="BK226" i="2"/>
  <c r="J195" i="2"/>
  <c r="J194" i="2"/>
  <c r="J179" i="2"/>
  <c r="J159" i="2"/>
  <c r="BK150" i="2"/>
  <c r="BK146" i="2"/>
  <c r="BK300" i="2"/>
  <c r="J279" i="2"/>
  <c r="J270" i="2"/>
  <c r="BK214" i="2"/>
  <c r="BK192" i="2"/>
  <c r="BK172" i="2"/>
  <c r="AS97" i="1"/>
  <c r="J301" i="2"/>
  <c r="BK268" i="2"/>
  <c r="J241" i="2"/>
  <c r="J212" i="2"/>
  <c r="J181" i="2"/>
  <c r="BK153" i="2"/>
  <c r="BK215" i="3"/>
  <c r="J191" i="3"/>
  <c r="BK176" i="3"/>
  <c r="J151" i="3"/>
  <c r="BK206" i="3"/>
  <c r="BK190" i="3"/>
  <c r="J164" i="3"/>
  <c r="BK129" i="3"/>
  <c r="BK211" i="3"/>
  <c r="BK194" i="3"/>
  <c r="BK163" i="3"/>
  <c r="BK222" i="3"/>
  <c r="J203" i="3"/>
  <c r="BK174" i="3"/>
  <c r="BK147" i="3"/>
  <c r="J134" i="3"/>
  <c r="J182" i="3"/>
  <c r="J174" i="3"/>
  <c r="J162" i="3"/>
  <c r="J146" i="3"/>
  <c r="J132" i="3"/>
  <c r="BK202" i="3"/>
  <c r="BK168" i="3"/>
  <c r="BK132" i="3"/>
  <c r="J145" i="3"/>
  <c r="J211" i="3"/>
  <c r="J168" i="3"/>
  <c r="BK151" i="3"/>
  <c r="BK125" i="3"/>
  <c r="J150" i="4"/>
  <c r="J154" i="4"/>
  <c r="J149" i="4"/>
  <c r="J138" i="4"/>
  <c r="BE138" i="4" s="1"/>
  <c r="BK149" i="4"/>
  <c r="J147" i="4"/>
  <c r="J129" i="4"/>
  <c r="BK240" i="5"/>
  <c r="J213" i="5"/>
  <c r="J285" i="5"/>
  <c r="J240" i="5"/>
  <c r="J216" i="5"/>
  <c r="J178" i="5"/>
  <c r="J154" i="5"/>
  <c r="BK267" i="5"/>
  <c r="J236" i="5"/>
  <c r="BK205" i="5"/>
  <c r="BK166" i="5"/>
  <c r="BK285" i="5"/>
  <c r="BK273" i="5"/>
  <c r="J256" i="5"/>
  <c r="J235" i="5"/>
  <c r="BK201" i="5"/>
  <c r="BK179" i="5"/>
  <c r="BK282" i="5"/>
  <c r="J242" i="5"/>
  <c r="BK216" i="5"/>
  <c r="J173" i="5"/>
  <c r="BK274" i="5"/>
  <c r="J244" i="5"/>
  <c r="BK221" i="5"/>
  <c r="BK171" i="5"/>
  <c r="J152" i="5"/>
  <c r="BK256" i="5"/>
  <c r="J210" i="5"/>
  <c r="J159" i="5"/>
  <c r="BK144" i="5"/>
  <c r="J179" i="5"/>
  <c r="J217" i="6"/>
  <c r="J189" i="6"/>
  <c r="BK170" i="6"/>
  <c r="BK140" i="6"/>
  <c r="J237" i="6"/>
  <c r="BK219" i="6"/>
  <c r="BK179" i="6"/>
  <c r="BK141" i="6"/>
  <c r="BK127" i="6"/>
  <c r="J216" i="6"/>
  <c r="BK194" i="6"/>
  <c r="BK148" i="6"/>
  <c r="BK237" i="6"/>
  <c r="BK193" i="6"/>
  <c r="BK154" i="6"/>
  <c r="BK133" i="6"/>
  <c r="BK213" i="6"/>
  <c r="BK204" i="6"/>
  <c r="BK195" i="6"/>
  <c r="BK183" i="6"/>
  <c r="BK162" i="6"/>
  <c r="J145" i="6"/>
  <c r="J127" i="6"/>
  <c r="BK232" i="6"/>
  <c r="BK225" i="6"/>
  <c r="BK212" i="6"/>
  <c r="BK172" i="6"/>
  <c r="J151" i="6"/>
  <c r="BK210" i="6"/>
  <c r="J193" i="6"/>
  <c r="J182" i="6"/>
  <c r="J168" i="6"/>
  <c r="J144" i="6"/>
  <c r="J147" i="7"/>
  <c r="BK122" i="7"/>
  <c r="BK144" i="7"/>
  <c r="J122" i="7"/>
  <c r="BK137" i="7"/>
  <c r="J141" i="7"/>
  <c r="J124" i="7"/>
  <c r="BK118" i="8"/>
  <c r="BK121" i="8"/>
  <c r="BK119" i="8"/>
  <c r="J118" i="9"/>
  <c r="BK315" i="2"/>
  <c r="BK269" i="2"/>
  <c r="BK237" i="2"/>
  <c r="J198" i="2"/>
  <c r="J155" i="2"/>
  <c r="J269" i="2"/>
  <c r="J245" i="2"/>
  <c r="J200" i="2"/>
  <c r="J187" i="2"/>
  <c r="J298" i="2"/>
  <c r="BK272" i="2"/>
  <c r="J223" i="2"/>
  <c r="BK149" i="2"/>
  <c r="J293" i="2"/>
  <c r="J272" i="2"/>
  <c r="J204" i="2"/>
  <c r="J158" i="2"/>
  <c r="J286" i="2"/>
  <c r="BK266" i="2"/>
  <c r="BK243" i="2"/>
  <c r="BK222" i="2"/>
  <c r="J206" i="2"/>
  <c r="BK286" i="2"/>
  <c r="BK191" i="2"/>
  <c r="BK161" i="2"/>
  <c r="BK241" i="2"/>
  <c r="BK204" i="2"/>
  <c r="J152" i="2"/>
  <c r="J317" i="2"/>
  <c r="J280" i="2"/>
  <c r="J255" i="2"/>
  <c r="BK235" i="2"/>
  <c r="J184" i="2"/>
  <c r="J151" i="2"/>
  <c r="J202" i="3"/>
  <c r="J173" i="3"/>
  <c r="BK146" i="3"/>
  <c r="BK199" i="3"/>
  <c r="J159" i="3"/>
  <c r="BK221" i="3"/>
  <c r="BK180" i="3"/>
  <c r="BK140" i="3"/>
  <c r="J210" i="3"/>
  <c r="BK178" i="3"/>
  <c r="BK149" i="3"/>
  <c r="J227" i="3"/>
  <c r="BK225" i="3"/>
  <c r="J222" i="3"/>
  <c r="J221" i="3"/>
  <c r="BK218" i="3"/>
  <c r="BK214" i="3"/>
  <c r="BK212" i="3"/>
  <c r="BK209" i="3"/>
  <c r="BK207" i="3"/>
  <c r="BK197" i="3"/>
  <c r="J183" i="3"/>
  <c r="J172" i="3"/>
  <c r="BK142" i="3"/>
  <c r="BK220" i="3"/>
  <c r="J186" i="3"/>
  <c r="J158" i="3"/>
  <c r="J149" i="3"/>
  <c r="J170" i="3"/>
  <c r="J142" i="3"/>
  <c r="BK126" i="3"/>
  <c r="BK131" i="4"/>
  <c r="BK135" i="4"/>
  <c r="J135" i="4"/>
  <c r="BK137" i="4"/>
  <c r="J130" i="4"/>
  <c r="J243" i="5"/>
  <c r="BK208" i="5"/>
  <c r="J273" i="5"/>
  <c r="J247" i="5"/>
  <c r="J221" i="5"/>
  <c r="BK177" i="5"/>
  <c r="BK143" i="5"/>
  <c r="J248" i="5"/>
  <c r="J181" i="5"/>
  <c r="J160" i="5"/>
  <c r="BK283" i="5"/>
  <c r="J274" i="5"/>
  <c r="J258" i="5"/>
  <c r="J219" i="5"/>
  <c r="BK183" i="5"/>
  <c r="J142" i="5"/>
  <c r="J237" i="5"/>
  <c r="BK206" i="5"/>
  <c r="J150" i="5"/>
  <c r="J264" i="5"/>
  <c r="BK191" i="5"/>
  <c r="BK165" i="5"/>
  <c r="J251" i="5"/>
  <c r="BK228" i="5"/>
  <c r="J146" i="5"/>
  <c r="BK210" i="5"/>
  <c r="J230" i="6"/>
  <c r="BK185" i="6"/>
  <c r="J162" i="6"/>
  <c r="BK233" i="6"/>
  <c r="BK211" i="6"/>
  <c r="BK177" i="6"/>
  <c r="J135" i="6"/>
  <c r="J219" i="6"/>
  <c r="J187" i="6"/>
  <c r="J141" i="6"/>
  <c r="J235" i="6"/>
  <c r="BK235" i="6"/>
  <c r="J214" i="6"/>
  <c r="BK202" i="6"/>
  <c r="BK169" i="6"/>
  <c r="J150" i="6"/>
  <c r="BK221" i="6"/>
  <c r="J198" i="6"/>
  <c r="BK168" i="6"/>
  <c r="BK143" i="6"/>
  <c r="J233" i="6"/>
  <c r="BK173" i="6"/>
  <c r="BK138" i="6"/>
  <c r="J202" i="6"/>
  <c r="BK175" i="6"/>
  <c r="BK153" i="6"/>
  <c r="J142" i="7"/>
  <c r="J133" i="7"/>
  <c r="BK125" i="7"/>
  <c r="J131" i="7"/>
  <c r="BK128" i="7"/>
  <c r="J129" i="7"/>
  <c r="J124" i="8"/>
  <c r="BK123" i="8"/>
  <c r="BK117" i="9"/>
  <c r="BK118" i="9"/>
  <c r="J308" i="2"/>
  <c r="BK255" i="2"/>
  <c r="J235" i="2"/>
  <c r="J174" i="2"/>
  <c r="J306" i="2"/>
  <c r="BK259" i="2"/>
  <c r="BK231" i="2"/>
  <c r="BK193" i="2"/>
  <c r="J172" i="2"/>
  <c r="J288" i="2"/>
  <c r="J265" i="2"/>
  <c r="J210" i="2"/>
  <c r="BK148" i="2"/>
  <c r="J296" i="2"/>
  <c r="BK248" i="2"/>
  <c r="J171" i="2"/>
  <c r="J316" i="2"/>
  <c r="BK292" i="2"/>
  <c r="BK274" i="2"/>
  <c r="J250" i="2"/>
  <c r="BK223" i="2"/>
  <c r="J205" i="2"/>
  <c r="J197" i="2"/>
  <c r="BK185" i="2"/>
  <c r="BK177" i="2"/>
  <c r="BK170" i="2"/>
  <c r="J162" i="2"/>
  <c r="BK155" i="2"/>
  <c r="BK147" i="2"/>
  <c r="BK316" i="2"/>
  <c r="BK297" i="2"/>
  <c r="BK289" i="2"/>
  <c r="BK273" i="2"/>
  <c r="BK252" i="2"/>
  <c r="BK206" i="2"/>
  <c r="BK187" i="2"/>
  <c r="BK162" i="2"/>
  <c r="BK250" i="2"/>
  <c r="BK220" i="2"/>
  <c r="J185" i="2"/>
  <c r="J167" i="2"/>
  <c r="J149" i="2"/>
  <c r="BK308" i="2"/>
  <c r="J291" i="2"/>
  <c r="J274" i="2"/>
  <c r="BK260" i="2"/>
  <c r="J236" i="2"/>
  <c r="BK207" i="2"/>
  <c r="J177" i="2"/>
  <c r="J150" i="2"/>
  <c r="BK213" i="3"/>
  <c r="BK195" i="3"/>
  <c r="J177" i="3"/>
  <c r="J154" i="3"/>
  <c r="J220" i="3"/>
  <c r="BK184" i="3"/>
  <c r="BK141" i="3"/>
  <c r="BK123" i="3"/>
  <c r="BK201" i="3"/>
  <c r="BK173" i="3"/>
  <c r="J153" i="3"/>
  <c r="BK216" i="3"/>
  <c r="J200" i="3"/>
  <c r="BK172" i="3"/>
  <c r="J138" i="3"/>
  <c r="BK185" i="3"/>
  <c r="BK181" i="3"/>
  <c r="J161" i="3"/>
  <c r="BK145" i="3"/>
  <c r="BK224" i="3"/>
  <c r="BK198" i="3"/>
  <c r="J129" i="3"/>
  <c r="J144" i="3"/>
  <c r="BK200" i="3"/>
  <c r="J165" i="3"/>
  <c r="J135" i="3"/>
  <c r="BK154" i="4"/>
  <c r="J127" i="4"/>
  <c r="J134" i="4"/>
  <c r="BK128" i="4"/>
  <c r="BK129" i="4"/>
  <c r="BK145" i="4"/>
  <c r="J126" i="4"/>
  <c r="J265" i="5"/>
  <c r="BK224" i="5"/>
  <c r="J183" i="5"/>
  <c r="J266" i="5"/>
  <c r="J232" i="5"/>
  <c r="J198" i="5"/>
  <c r="J165" i="5"/>
  <c r="J269" i="5"/>
  <c r="BK239" i="5"/>
  <c r="J180" i="5"/>
  <c r="J161" i="5"/>
  <c r="J147" i="5"/>
  <c r="J279" i="5"/>
  <c r="J263" i="5"/>
  <c r="J230" i="5"/>
  <c r="J197" i="5"/>
  <c r="J175" i="5"/>
  <c r="J283" i="5"/>
  <c r="BK252" i="5"/>
  <c r="BK229" i="5"/>
  <c r="BK187" i="5"/>
  <c r="J144" i="5"/>
  <c r="BK262" i="5"/>
  <c r="J223" i="5"/>
  <c r="J170" i="5"/>
  <c r="J157" i="5"/>
  <c r="J250" i="5"/>
  <c r="BK213" i="5"/>
  <c r="BK170" i="5"/>
  <c r="BK209" i="5"/>
  <c r="J229" i="6"/>
  <c r="BK186" i="6"/>
  <c r="J166" i="6"/>
  <c r="J136" i="6"/>
  <c r="J231" i="6"/>
  <c r="BK209" i="6"/>
  <c r="J163" i="6"/>
  <c r="J138" i="6"/>
  <c r="BK242" i="6"/>
  <c r="J212" i="6"/>
  <c r="J184" i="6"/>
  <c r="BK156" i="6"/>
  <c r="J129" i="6"/>
  <c r="J287" i="2"/>
  <c r="J242" i="2"/>
  <c r="J214" i="2"/>
  <c r="BK175" i="2"/>
  <c r="J312" i="2"/>
  <c r="J295" i="2"/>
  <c r="J254" i="2"/>
  <c r="J226" i="2"/>
  <c r="J192" i="2"/>
  <c r="J163" i="2"/>
  <c r="BK291" i="2"/>
  <c r="BK240" i="2"/>
  <c r="BK197" i="2"/>
  <c r="J300" i="2"/>
  <c r="J233" i="2"/>
  <c r="BK179" i="2"/>
  <c r="BK159" i="2"/>
  <c r="BK313" i="2"/>
  <c r="BK282" i="2"/>
  <c r="J263" i="2"/>
  <c r="J237" i="2"/>
  <c r="BK215" i="2"/>
  <c r="J278" i="2"/>
  <c r="J211" i="2"/>
  <c r="BK151" i="2"/>
  <c r="BK234" i="2"/>
  <c r="J190" i="2"/>
  <c r="BK158" i="2"/>
  <c r="BK317" i="2"/>
  <c r="J277" i="2"/>
  <c r="BK258" i="2"/>
  <c r="J225" i="2"/>
  <c r="BK201" i="2"/>
  <c r="J170" i="2"/>
  <c r="J219" i="3"/>
  <c r="J181" i="3"/>
  <c r="J171" i="3"/>
  <c r="J224" i="3"/>
  <c r="BK169" i="3"/>
  <c r="BK138" i="3"/>
  <c r="BK203" i="3"/>
  <c r="J190" i="3"/>
  <c r="BK150" i="3"/>
  <c r="J212" i="3"/>
  <c r="BK191" i="3"/>
  <c r="BK158" i="3"/>
  <c r="BK135" i="3"/>
  <c r="BK204" i="3"/>
  <c r="J136" i="3"/>
  <c r="J125" i="3"/>
  <c r="BK179" i="3"/>
  <c r="BK153" i="3"/>
  <c r="BK124" i="3"/>
  <c r="J128" i="4"/>
  <c r="BK132" i="4"/>
  <c r="BK152" i="4"/>
  <c r="BK147" i="4"/>
  <c r="BK134" i="4"/>
  <c r="J246" i="5"/>
  <c r="J193" i="5"/>
  <c r="BK268" i="5"/>
  <c r="J241" i="5"/>
  <c r="J211" i="5"/>
  <c r="J164" i="5"/>
  <c r="BK279" i="5"/>
  <c r="BK241" i="5"/>
  <c r="J206" i="5"/>
  <c r="BK169" i="5"/>
  <c r="BK284" i="5"/>
  <c r="J271" i="5"/>
  <c r="J255" i="5"/>
  <c r="BK234" i="5"/>
  <c r="BK193" i="5"/>
  <c r="BK160" i="5"/>
  <c r="J277" i="5"/>
  <c r="BK222" i="5"/>
  <c r="BK167" i="5"/>
  <c r="J270" i="5"/>
  <c r="J233" i="5"/>
  <c r="BK178" i="5"/>
  <c r="J153" i="5"/>
  <c r="J239" i="5"/>
  <c r="BK174" i="5"/>
  <c r="J262" i="5"/>
  <c r="BK238" i="6"/>
  <c r="J181" i="6"/>
  <c r="J155" i="6"/>
  <c r="J241" i="6"/>
  <c r="BK214" i="6"/>
  <c r="J143" i="6"/>
  <c r="BK234" i="6"/>
  <c r="J200" i="6"/>
  <c r="J169" i="6"/>
  <c r="BK226" i="6"/>
  <c r="J226" i="6"/>
  <c r="BK207" i="6"/>
  <c r="J194" i="6"/>
  <c r="BK167" i="6"/>
  <c r="BK142" i="6"/>
  <c r="J225" i="6"/>
  <c r="BK201" i="6"/>
  <c r="J185" i="6"/>
  <c r="BK160" i="6"/>
  <c r="J140" i="6"/>
  <c r="BK231" i="6"/>
  <c r="J218" i="6"/>
  <c r="J159" i="6"/>
  <c r="J131" i="6"/>
  <c r="J179" i="6"/>
  <c r="BK163" i="6"/>
  <c r="BK146" i="7"/>
  <c r="J121" i="8"/>
  <c r="J119" i="8"/>
  <c r="BK119" i="9"/>
  <c r="J309" i="2"/>
  <c r="J261" i="2"/>
  <c r="J231" i="2"/>
  <c r="BK190" i="2"/>
  <c r="BK156" i="2"/>
  <c r="J276" i="2"/>
  <c r="BK233" i="2"/>
  <c r="BK198" i="2"/>
  <c r="BK309" i="2"/>
  <c r="J275" i="2"/>
  <c r="BK219" i="2"/>
  <c r="J313" i="2"/>
  <c r="J292" i="2"/>
  <c r="BK263" i="2"/>
  <c r="BK210" i="2"/>
  <c r="BK173" i="2"/>
  <c r="J305" i="2"/>
  <c r="BK276" i="2"/>
  <c r="BK244" i="2"/>
  <c r="J220" i="2"/>
  <c r="J202" i="2"/>
  <c r="BK306" i="2"/>
  <c r="BK275" i="2"/>
  <c r="J215" i="2"/>
  <c r="BK205" i="2"/>
  <c r="BK194" i="2"/>
  <c r="J180" i="2"/>
  <c r="J256" i="2"/>
  <c r="BK224" i="2"/>
  <c r="BK180" i="2"/>
  <c r="J165" i="2"/>
  <c r="BK320" i="2"/>
  <c r="J315" i="2"/>
  <c r="J282" i="2"/>
  <c r="BK264" i="2"/>
  <c r="J246" i="2"/>
  <c r="J234" i="2"/>
  <c r="BK208" i="2"/>
  <c r="BK174" i="2"/>
  <c r="J147" i="2"/>
  <c r="J197" i="3"/>
  <c r="J178" i="3"/>
  <c r="BK165" i="3"/>
  <c r="BK134" i="3"/>
  <c r="J201" i="3"/>
  <c r="BK186" i="3"/>
  <c r="J127" i="3"/>
  <c r="BK205" i="3"/>
  <c r="J193" i="3"/>
  <c r="BK136" i="3"/>
  <c r="J208" i="3"/>
  <c r="J198" i="3"/>
  <c r="BK161" i="3"/>
  <c r="J141" i="3"/>
  <c r="J126" i="3"/>
  <c r="J204" i="3"/>
  <c r="BK189" i="3"/>
  <c r="BK177" i="3"/>
  <c r="J167" i="3"/>
  <c r="J148" i="3"/>
  <c r="J133" i="3"/>
  <c r="J213" i="3"/>
  <c r="BK196" i="3"/>
  <c r="J147" i="3"/>
  <c r="J157" i="3"/>
  <c r="J223" i="3"/>
  <c r="BK187" i="3"/>
  <c r="BK166" i="3"/>
  <c r="J139" i="3"/>
  <c r="BK138" i="4"/>
  <c r="J137" i="4"/>
  <c r="J133" i="4"/>
  <c r="BK144" i="4"/>
  <c r="BK153" i="4"/>
  <c r="BK133" i="4"/>
  <c r="BK148" i="4"/>
  <c r="J272" i="5"/>
  <c r="BK218" i="5"/>
  <c r="BK155" i="5"/>
  <c r="BK263" i="5"/>
  <c r="BK238" i="5"/>
  <c r="J222" i="5"/>
  <c r="BK197" i="5"/>
  <c r="BK168" i="5"/>
  <c r="J149" i="5"/>
  <c r="J253" i="5"/>
  <c r="J209" i="5"/>
  <c r="J171" i="5"/>
  <c r="BK142" i="5"/>
  <c r="J268" i="5"/>
  <c r="BK247" i="5"/>
  <c r="J205" i="5"/>
  <c r="J168" i="5"/>
  <c r="BK145" i="5"/>
  <c r="BK243" i="5"/>
  <c r="J224" i="5"/>
  <c r="J201" i="5"/>
  <c r="BK164" i="5"/>
  <c r="BK272" i="5"/>
  <c r="J234" i="5"/>
  <c r="BK181" i="5"/>
  <c r="BK158" i="5"/>
  <c r="BK260" i="5"/>
  <c r="BK246" i="5"/>
  <c r="J203" i="5"/>
  <c r="J155" i="5"/>
  <c r="BK277" i="5"/>
  <c r="J187" i="5"/>
  <c r="BK208" i="6"/>
  <c r="J180" i="6"/>
  <c r="J154" i="6"/>
  <c r="J128" i="6"/>
  <c r="BK224" i="6"/>
  <c r="BK191" i="6"/>
  <c r="J156" i="6"/>
  <c r="BK230" i="6"/>
  <c r="J209" i="6"/>
  <c r="BK196" i="6"/>
  <c r="J173" i="6"/>
  <c r="J161" i="6"/>
  <c r="BK135" i="6"/>
  <c r="BK227" i="6"/>
  <c r="BK206" i="6"/>
  <c r="J192" i="6"/>
  <c r="BK174" i="6"/>
  <c r="BK155" i="6"/>
  <c r="BK136" i="6"/>
  <c r="J238" i="6"/>
  <c r="J221" i="6"/>
  <c r="J195" i="6"/>
  <c r="J165" i="6"/>
  <c r="J149" i="6"/>
  <c r="BK205" i="6"/>
  <c r="J191" i="6"/>
  <c r="J177" i="6"/>
  <c r="BK161" i="6"/>
  <c r="BK128" i="6"/>
  <c r="BK133" i="7"/>
  <c r="BK126" i="7"/>
  <c r="BK124" i="7"/>
  <c r="J128" i="7"/>
  <c r="J126" i="7"/>
  <c r="J146" i="7"/>
  <c r="BK124" i="8"/>
  <c r="BK122" i="8"/>
  <c r="BK117" i="8"/>
  <c r="BK120" i="9"/>
  <c r="J117" i="9"/>
  <c r="BK271" i="2"/>
  <c r="J244" i="2"/>
  <c r="BK225" i="2"/>
  <c r="BK189" i="2"/>
  <c r="BK152" i="2"/>
  <c r="J281" i="2"/>
  <c r="BK253" i="2"/>
  <c r="J221" i="2"/>
  <c r="J189" i="2"/>
  <c r="J156" i="2"/>
  <c r="BK294" i="2"/>
  <c r="BK254" i="2"/>
  <c r="BK211" i="2"/>
  <c r="BK312" i="2"/>
  <c r="BK295" i="2"/>
  <c r="BK256" i="2"/>
  <c r="BK196" i="2"/>
  <c r="J169" i="2"/>
  <c r="J310" i="2"/>
  <c r="BK279" i="2"/>
  <c r="BK261" i="2"/>
  <c r="BK232" i="2"/>
  <c r="J208" i="2"/>
  <c r="BK293" i="2"/>
  <c r="BK230" i="2"/>
  <c r="BK169" i="2"/>
  <c r="BK236" i="2"/>
  <c r="J201" i="2"/>
  <c r="BK163" i="2"/>
  <c r="J320" i="2"/>
  <c r="BK296" i="2"/>
  <c r="J273" i="2"/>
  <c r="BK238" i="2"/>
  <c r="BK202" i="2"/>
  <c r="J175" i="2"/>
  <c r="J218" i="3"/>
  <c r="BK182" i="3"/>
  <c r="BK160" i="3"/>
  <c r="BK227" i="3"/>
  <c r="BK192" i="3"/>
  <c r="BK155" i="3"/>
  <c r="BK219" i="3"/>
  <c r="J192" i="3"/>
  <c r="BK162" i="3"/>
  <c r="J209" i="3"/>
  <c r="J180" i="3"/>
  <c r="BK154" i="3"/>
  <c r="BK137" i="3"/>
  <c r="J130" i="3"/>
  <c r="BK210" i="3"/>
  <c r="BK171" i="3"/>
  <c r="BK128" i="3"/>
  <c r="J194" i="3"/>
  <c r="J163" i="3"/>
  <c r="J131" i="3"/>
  <c r="J153" i="4"/>
  <c r="J145" i="4"/>
  <c r="J125" i="4"/>
  <c r="BK126" i="4"/>
  <c r="BK150" i="4"/>
  <c r="BK127" i="4"/>
  <c r="J229" i="5"/>
  <c r="BK156" i="5"/>
  <c r="BK265" i="5"/>
  <c r="BK230" i="5"/>
  <c r="BK207" i="5"/>
  <c r="BK161" i="5"/>
  <c r="J261" i="5"/>
  <c r="J220" i="5"/>
  <c r="J172" i="5"/>
  <c r="BK149" i="5"/>
  <c r="J282" i="5"/>
  <c r="J267" i="5"/>
  <c r="BK244" i="5"/>
  <c r="J208" i="5"/>
  <c r="BK185" i="5"/>
  <c r="BK147" i="5"/>
  <c r="BK271" i="5"/>
  <c r="J218" i="5"/>
  <c r="BK180" i="5"/>
  <c r="J284" i="5"/>
  <c r="J252" i="5"/>
  <c r="J207" i="5"/>
  <c r="J166" i="5"/>
  <c r="J148" i="5"/>
  <c r="BK233" i="5"/>
  <c r="BK172" i="5"/>
  <c r="BK253" i="5"/>
  <c r="J169" i="5"/>
  <c r="J175" i="6"/>
  <c r="BK131" i="6"/>
  <c r="J208" i="6"/>
  <c r="BK150" i="6"/>
  <c r="J130" i="6"/>
  <c r="BK218" i="6"/>
  <c r="J196" i="6"/>
  <c r="BK159" i="6"/>
  <c r="J232" i="6"/>
  <c r="J234" i="6"/>
  <c r="J213" i="6"/>
  <c r="BK199" i="6"/>
  <c r="BK180" i="6"/>
  <c r="BK146" i="6"/>
  <c r="J224" i="6"/>
  <c r="J199" i="6"/>
  <c r="BK187" i="6"/>
  <c r="BK164" i="6"/>
  <c r="J148" i="6"/>
  <c r="BK130" i="6"/>
  <c r="BK229" i="6"/>
  <c r="J207" i="6"/>
  <c r="J158" i="6"/>
  <c r="J206" i="6"/>
  <c r="J186" i="6"/>
  <c r="J172" i="6"/>
  <c r="BK149" i="6"/>
  <c r="BK129" i="7"/>
  <c r="BK141" i="7"/>
  <c r="BK134" i="7"/>
  <c r="BK135" i="7"/>
  <c r="J127" i="7"/>
  <c r="J122" i="8"/>
  <c r="J120" i="9"/>
  <c r="BK305" i="2"/>
  <c r="BK245" i="2"/>
  <c r="J222" i="2"/>
  <c r="BK183" i="2"/>
  <c r="J146" i="2"/>
  <c r="BK298" i="2"/>
  <c r="J258" i="2"/>
  <c r="J230" i="2"/>
  <c r="J196" i="2"/>
  <c r="BK166" i="2"/>
  <c r="J266" i="2"/>
  <c r="BK216" i="2"/>
  <c r="BK303" i="2"/>
  <c r="BK280" i="2"/>
  <c r="J243" i="2"/>
  <c r="J191" i="2"/>
  <c r="BK165" i="2"/>
  <c r="BK288" i="2"/>
  <c r="BK270" i="2"/>
  <c r="J238" i="2"/>
  <c r="J216" i="2"/>
  <c r="BK200" i="2"/>
  <c r="J294" i="2"/>
  <c r="J268" i="2"/>
  <c r="BK184" i="2"/>
  <c r="BK154" i="2"/>
  <c r="J240" i="2"/>
  <c r="J219" i="2"/>
  <c r="BK160" i="2"/>
  <c r="J318" i="2"/>
  <c r="J289" i="2"/>
  <c r="J271" i="2"/>
  <c r="J253" i="2"/>
  <c r="BK221" i="2"/>
  <c r="BK181" i="2"/>
  <c r="BK145" i="2"/>
  <c r="J189" i="3"/>
  <c r="BK156" i="3"/>
  <c r="BK223" i="3"/>
  <c r="J179" i="3"/>
  <c r="J137" i="3"/>
  <c r="J215" i="3"/>
  <c r="J195" i="3"/>
  <c r="J166" i="3"/>
  <c r="BK131" i="3"/>
  <c r="J184" i="3"/>
  <c r="BK144" i="3"/>
  <c r="J128" i="3"/>
  <c r="J187" i="3"/>
  <c r="J143" i="3"/>
  <c r="J150" i="3"/>
  <c r="J207" i="3"/>
  <c r="BK167" i="3"/>
  <c r="J140" i="3"/>
  <c r="BK155" i="4"/>
  <c r="BK136" i="4"/>
  <c r="J136" i="4"/>
  <c r="BK130" i="4"/>
  <c r="J152" i="4"/>
  <c r="J144" i="4"/>
  <c r="BK251" i="5"/>
  <c r="J217" i="5"/>
  <c r="BK146" i="5"/>
  <c r="BK257" i="5"/>
  <c r="J228" i="5"/>
  <c r="J191" i="5"/>
  <c r="J158" i="5"/>
  <c r="J254" i="5"/>
  <c r="BK231" i="5"/>
  <c r="J177" i="5"/>
  <c r="BK152" i="5"/>
  <c r="BK278" i="5"/>
  <c r="BK264" i="5"/>
  <c r="BK232" i="5"/>
  <c r="J189" i="5"/>
  <c r="BK154" i="5"/>
  <c r="J257" i="5"/>
  <c r="BK225" i="5"/>
  <c r="J199" i="5"/>
  <c r="J280" i="5"/>
  <c r="BK250" i="5"/>
  <c r="BK203" i="5"/>
  <c r="J156" i="5"/>
  <c r="BK248" i="5"/>
  <c r="BK223" i="5"/>
  <c r="BK153" i="5"/>
  <c r="BK242" i="5"/>
  <c r="J176" i="5"/>
  <c r="J188" i="6"/>
  <c r="J167" i="6"/>
  <c r="J134" i="6"/>
  <c r="BK216" i="6"/>
  <c r="J171" i="6"/>
  <c r="J133" i="6"/>
  <c r="BK240" i="6"/>
  <c r="J201" i="6"/>
  <c r="BK176" i="6"/>
  <c r="BK132" i="6"/>
  <c r="J210" i="6"/>
  <c r="BK217" i="6"/>
  <c r="BK203" i="6"/>
  <c r="BK188" i="6"/>
  <c r="J153" i="6"/>
  <c r="BK220" i="6"/>
  <c r="BK181" i="6"/>
  <c r="BK158" i="6"/>
  <c r="J240" i="6"/>
  <c r="J222" i="6"/>
  <c r="J170" i="6"/>
  <c r="J137" i="6"/>
  <c r="BK189" i="6"/>
  <c r="J174" i="6"/>
  <c r="J142" i="6"/>
  <c r="J134" i="7"/>
  <c r="J145" i="7"/>
  <c r="BK142" i="7"/>
  <c r="BK139" i="7"/>
  <c r="BK147" i="7"/>
  <c r="BK120" i="8"/>
  <c r="J117" i="8"/>
  <c r="J119" i="9"/>
  <c r="BK310" i="2"/>
  <c r="BK277" i="2"/>
  <c r="J248" i="2"/>
  <c r="J207" i="2"/>
  <c r="J183" i="2"/>
  <c r="J153" i="2"/>
  <c r="J232" i="2"/>
  <c r="BK171" i="2"/>
  <c r="J161" i="2"/>
  <c r="BK318" i="2"/>
  <c r="J304" i="2"/>
  <c r="BK278" i="2"/>
  <c r="J259" i="2"/>
  <c r="BK239" i="2"/>
  <c r="J224" i="2"/>
  <c r="BK195" i="2"/>
  <c r="J166" i="2"/>
  <c r="J148" i="2"/>
  <c r="BK208" i="3"/>
  <c r="J175" i="3"/>
  <c r="J155" i="3"/>
  <c r="BK133" i="3"/>
  <c r="J196" i="3"/>
  <c r="J156" i="3"/>
  <c r="J124" i="3"/>
  <c r="J199" i="3"/>
  <c r="BK175" i="3"/>
  <c r="J160" i="3"/>
  <c r="J225" i="3"/>
  <c r="J206" i="3"/>
  <c r="J185" i="3"/>
  <c r="J169" i="3"/>
  <c r="BK143" i="3"/>
  <c r="BK127" i="3"/>
  <c r="J205" i="3"/>
  <c r="BK193" i="3"/>
  <c r="BK170" i="3"/>
  <c r="BK157" i="3"/>
  <c r="BK139" i="3"/>
  <c r="J214" i="3"/>
  <c r="BK183" i="3"/>
  <c r="BK164" i="3"/>
  <c r="BK148" i="3"/>
  <c r="J216" i="3"/>
  <c r="J176" i="3"/>
  <c r="BK159" i="3"/>
  <c r="BK130" i="3"/>
  <c r="J148" i="4"/>
  <c r="BK125" i="4"/>
  <c r="BK151" i="4"/>
  <c r="J155" i="4"/>
  <c r="J131" i="4"/>
  <c r="J151" i="4"/>
  <c r="J132" i="4"/>
  <c r="BK261" i="5"/>
  <c r="J225" i="5"/>
  <c r="BK173" i="5"/>
  <c r="BK269" i="5"/>
  <c r="BK255" i="5"/>
  <c r="J231" i="5"/>
  <c r="BK220" i="5"/>
  <c r="J185" i="5"/>
  <c r="BK159" i="5"/>
  <c r="J260" i="5"/>
  <c r="BK235" i="5"/>
  <c r="BK175" i="5"/>
  <c r="BK157" i="5"/>
  <c r="J143" i="5"/>
  <c r="BK280" i="5"/>
  <c r="BK270" i="5"/>
  <c r="BK254" i="5"/>
  <c r="BK211" i="5"/>
  <c r="BK198" i="5"/>
  <c r="BK176" i="5"/>
  <c r="J151" i="5"/>
  <c r="J278" i="5"/>
  <c r="BK236" i="5"/>
  <c r="BK217" i="5"/>
  <c r="J174" i="5"/>
  <c r="BK148" i="5"/>
  <c r="BK266" i="5"/>
  <c r="BK237" i="5"/>
  <c r="BK219" i="5"/>
  <c r="J167" i="5"/>
  <c r="BK150" i="5"/>
  <c r="BK258" i="5"/>
  <c r="J238" i="5"/>
  <c r="BK189" i="5"/>
  <c r="BK151" i="5"/>
  <c r="BK199" i="5"/>
  <c r="J227" i="6"/>
  <c r="BK190" i="6"/>
  <c r="J176" i="6"/>
  <c r="BK144" i="6"/>
  <c r="J242" i="6"/>
  <c r="BK223" i="6"/>
  <c r="BK182" i="6"/>
  <c r="BK145" i="6"/>
  <c r="BK134" i="6"/>
  <c r="J223" i="6"/>
  <c r="J204" i="6"/>
  <c r="J183" i="6"/>
  <c r="BK165" i="6"/>
  <c r="BK241" i="6"/>
  <c r="BK222" i="6"/>
  <c r="BK228" i="6"/>
  <c r="J205" i="6"/>
  <c r="BK198" i="6"/>
  <c r="BK192" i="6"/>
  <c r="J160" i="6"/>
  <c r="BK137" i="6"/>
  <c r="J211" i="6"/>
  <c r="BK200" i="6"/>
  <c r="J190" i="6"/>
  <c r="BK171" i="6"/>
  <c r="BK151" i="6"/>
  <c r="J132" i="6"/>
  <c r="J228" i="6"/>
  <c r="J220" i="6"/>
  <c r="BK166" i="6"/>
  <c r="J146" i="6"/>
  <c r="J203" i="6"/>
  <c r="BK184" i="6"/>
  <c r="J164" i="6"/>
  <c r="BK129" i="6"/>
  <c r="J137" i="7"/>
  <c r="J144" i="7"/>
  <c r="BK127" i="7"/>
  <c r="BK145" i="7"/>
  <c r="J125" i="7"/>
  <c r="BK131" i="7"/>
  <c r="J135" i="7"/>
  <c r="J123" i="8"/>
  <c r="J118" i="8"/>
  <c r="J120" i="8"/>
  <c r="BK196" i="5" l="1"/>
  <c r="BK229" i="2"/>
  <c r="BK213" i="2"/>
  <c r="BK188" i="2"/>
  <c r="J188" i="2" s="1"/>
  <c r="J104" i="2" s="1"/>
  <c r="BK164" i="2"/>
  <c r="BK157" i="2"/>
  <c r="BK144" i="2"/>
  <c r="J144" i="2" s="1"/>
  <c r="J97" i="2" s="1"/>
  <c r="BK182" i="2"/>
  <c r="J182" i="2" s="1"/>
  <c r="J103" i="2" s="1"/>
  <c r="BK182" i="5"/>
  <c r="BK218" i="2"/>
  <c r="J218" i="2" s="1"/>
  <c r="J108" i="2" s="1"/>
  <c r="BK267" i="2"/>
  <c r="J267" i="2" s="1"/>
  <c r="J115" i="2" s="1"/>
  <c r="R204" i="5"/>
  <c r="BK124" i="4"/>
  <c r="P204" i="5"/>
  <c r="T204" i="5"/>
  <c r="J157" i="2"/>
  <c r="J98" i="2" s="1"/>
  <c r="P168" i="2"/>
  <c r="T203" i="2"/>
  <c r="T209" i="2"/>
  <c r="T218" i="2"/>
  <c r="R251" i="2"/>
  <c r="P267" i="2"/>
  <c r="BK290" i="2"/>
  <c r="J290" i="2" s="1"/>
  <c r="J117" i="2" s="1"/>
  <c r="R299" i="2"/>
  <c r="P307" i="2"/>
  <c r="T314" i="2"/>
  <c r="P126" i="6"/>
  <c r="BK152" i="6"/>
  <c r="J152" i="6" s="1"/>
  <c r="J99" i="6" s="1"/>
  <c r="R152" i="6"/>
  <c r="T152" i="6"/>
  <c r="R178" i="6"/>
  <c r="R215" i="6"/>
  <c r="T239" i="6"/>
  <c r="BK138" i="7"/>
  <c r="J138" i="7" s="1"/>
  <c r="J99" i="7" s="1"/>
  <c r="T116" i="8"/>
  <c r="R157" i="2"/>
  <c r="R164" i="2"/>
  <c r="BK178" i="2"/>
  <c r="J178" i="2" s="1"/>
  <c r="J102" i="2" s="1"/>
  <c r="R188" i="2"/>
  <c r="P209" i="2"/>
  <c r="T213" i="2"/>
  <c r="R229" i="2"/>
  <c r="P251" i="2"/>
  <c r="T267" i="2"/>
  <c r="R290" i="2"/>
  <c r="P302" i="2"/>
  <c r="T307" i="2"/>
  <c r="R311" i="2"/>
  <c r="T122" i="3"/>
  <c r="R188" i="3"/>
  <c r="R124" i="4"/>
  <c r="P146" i="4"/>
  <c r="BK163" i="5"/>
  <c r="J163" i="5" s="1"/>
  <c r="J102" i="5" s="1"/>
  <c r="P196" i="5"/>
  <c r="P182" i="5" s="1"/>
  <c r="BK215" i="5"/>
  <c r="J215" i="5" s="1"/>
  <c r="J109" i="5" s="1"/>
  <c r="R227" i="5"/>
  <c r="R226" i="5" s="1"/>
  <c r="P249" i="5"/>
  <c r="BK276" i="5"/>
  <c r="J276" i="5" s="1"/>
  <c r="J116" i="5" s="1"/>
  <c r="P276" i="5"/>
  <c r="P275" i="5" s="1"/>
  <c r="T126" i="6"/>
  <c r="T157" i="6"/>
  <c r="P197" i="6"/>
  <c r="P236" i="6"/>
  <c r="P138" i="7"/>
  <c r="P144" i="2"/>
  <c r="T157" i="2"/>
  <c r="R168" i="2"/>
  <c r="T182" i="2"/>
  <c r="P203" i="2"/>
  <c r="P213" i="2"/>
  <c r="J229" i="2"/>
  <c r="J109" i="2" s="1"/>
  <c r="BK251" i="2"/>
  <c r="J251" i="2" s="1"/>
  <c r="J112" i="2" s="1"/>
  <c r="P290" i="2"/>
  <c r="T299" i="2"/>
  <c r="R307" i="2"/>
  <c r="R314" i="2"/>
  <c r="P122" i="3"/>
  <c r="BK188" i="3"/>
  <c r="J188" i="3" s="1"/>
  <c r="J99" i="3" s="1"/>
  <c r="P217" i="3"/>
  <c r="P124" i="4"/>
  <c r="R143" i="4"/>
  <c r="P163" i="5"/>
  <c r="P162" i="5" s="1"/>
  <c r="R196" i="5"/>
  <c r="R182" i="5"/>
  <c r="P215" i="5"/>
  <c r="P214" i="5" s="1"/>
  <c r="BK249" i="5"/>
  <c r="J249" i="5" s="1"/>
  <c r="J113" i="5" s="1"/>
  <c r="R249" i="5"/>
  <c r="T276" i="5"/>
  <c r="T275" i="5" s="1"/>
  <c r="R126" i="6"/>
  <c r="P152" i="6"/>
  <c r="P178" i="6"/>
  <c r="T215" i="6"/>
  <c r="P239" i="6"/>
  <c r="BK121" i="7"/>
  <c r="J121" i="7" s="1"/>
  <c r="J98" i="7" s="1"/>
  <c r="J164" i="2"/>
  <c r="J99" i="2" s="1"/>
  <c r="T168" i="2"/>
  <c r="P188" i="2"/>
  <c r="BK209" i="2"/>
  <c r="J209" i="2" s="1"/>
  <c r="J106" i="2" s="1"/>
  <c r="J213" i="2"/>
  <c r="J107" i="2" s="1"/>
  <c r="P229" i="2"/>
  <c r="P257" i="2"/>
  <c r="BK262" i="2"/>
  <c r="J262" i="2" s="1"/>
  <c r="J114" i="2" s="1"/>
  <c r="R262" i="2"/>
  <c r="P285" i="2"/>
  <c r="P299" i="2"/>
  <c r="BK307" i="2"/>
  <c r="J307" i="2" s="1"/>
  <c r="J120" i="2" s="1"/>
  <c r="BK314" i="2"/>
  <c r="J314" i="2" s="1"/>
  <c r="J122" i="2" s="1"/>
  <c r="BK122" i="3"/>
  <c r="J122" i="3" s="1"/>
  <c r="J97" i="3" s="1"/>
  <c r="R152" i="3"/>
  <c r="R217" i="3"/>
  <c r="T124" i="4"/>
  <c r="R146" i="4"/>
  <c r="R163" i="5"/>
  <c r="R162" i="5" s="1"/>
  <c r="R200" i="5"/>
  <c r="T227" i="5"/>
  <c r="T226" i="5" s="1"/>
  <c r="R259" i="5"/>
  <c r="P281" i="5"/>
  <c r="T139" i="6"/>
  <c r="P157" i="6"/>
  <c r="BK197" i="6"/>
  <c r="J197" i="6" s="1"/>
  <c r="J102" i="6" s="1"/>
  <c r="R197" i="6"/>
  <c r="BK236" i="6"/>
  <c r="J236" i="6" s="1"/>
  <c r="J104" i="6" s="1"/>
  <c r="R239" i="6"/>
  <c r="T121" i="7"/>
  <c r="R116" i="8"/>
  <c r="R144" i="2"/>
  <c r="P164" i="2"/>
  <c r="T178" i="2"/>
  <c r="R182" i="2"/>
  <c r="R203" i="2"/>
  <c r="R213" i="2"/>
  <c r="R218" i="2"/>
  <c r="BK257" i="2"/>
  <c r="J257" i="2" s="1"/>
  <c r="J113" i="2" s="1"/>
  <c r="R267" i="2"/>
  <c r="R285" i="2"/>
  <c r="BK299" i="2"/>
  <c r="J299" i="2" s="1"/>
  <c r="J118" i="2" s="1"/>
  <c r="T302" i="2"/>
  <c r="P314" i="2"/>
  <c r="R122" i="3"/>
  <c r="R121" i="3" s="1"/>
  <c r="T188" i="3"/>
  <c r="T146" i="4"/>
  <c r="T141" i="5"/>
  <c r="T140" i="5" s="1"/>
  <c r="T196" i="5"/>
  <c r="T182" i="5"/>
  <c r="T215" i="5"/>
  <c r="T214" i="5" s="1"/>
  <c r="T245" i="5"/>
  <c r="T249" i="5"/>
  <c r="R281" i="5"/>
  <c r="BK126" i="6"/>
  <c r="P139" i="6"/>
  <c r="BK157" i="6"/>
  <c r="J157" i="6" s="1"/>
  <c r="J100" i="6" s="1"/>
  <c r="T178" i="6"/>
  <c r="T197" i="6"/>
  <c r="R236" i="6"/>
  <c r="T138" i="7"/>
  <c r="BK116" i="8"/>
  <c r="J116" i="8" s="1"/>
  <c r="BK116" i="9"/>
  <c r="J116" i="9" s="1"/>
  <c r="J30" i="9" s="1"/>
  <c r="P157" i="2"/>
  <c r="T164" i="2"/>
  <c r="R178" i="2"/>
  <c r="P182" i="2"/>
  <c r="BK203" i="2"/>
  <c r="J203" i="2" s="1"/>
  <c r="J105" i="2" s="1"/>
  <c r="R209" i="2"/>
  <c r="P218" i="2"/>
  <c r="R257" i="2"/>
  <c r="P262" i="2"/>
  <c r="BK285" i="2"/>
  <c r="J285" i="2" s="1"/>
  <c r="J116" i="2" s="1"/>
  <c r="T290" i="2"/>
  <c r="R302" i="2"/>
  <c r="P311" i="2"/>
  <c r="P152" i="3"/>
  <c r="T217" i="3"/>
  <c r="P143" i="4"/>
  <c r="R141" i="5"/>
  <c r="R140" i="5" s="1"/>
  <c r="T200" i="5"/>
  <c r="BK227" i="5"/>
  <c r="J227" i="5" s="1"/>
  <c r="J111" i="5" s="1"/>
  <c r="P245" i="5"/>
  <c r="T259" i="5"/>
  <c r="R276" i="5"/>
  <c r="R275" i="5" s="1"/>
  <c r="R121" i="7"/>
  <c r="P116" i="9"/>
  <c r="AU103" i="1" s="1"/>
  <c r="T152" i="3"/>
  <c r="BK217" i="3"/>
  <c r="J217" i="3" s="1"/>
  <c r="J100" i="3" s="1"/>
  <c r="BK143" i="4"/>
  <c r="J143" i="4" s="1"/>
  <c r="J100" i="4" s="1"/>
  <c r="T143" i="4"/>
  <c r="BK141" i="5"/>
  <c r="J141" i="5" s="1"/>
  <c r="J100" i="5" s="1"/>
  <c r="T163" i="5"/>
  <c r="T162" i="5" s="1"/>
  <c r="P200" i="5"/>
  <c r="P227" i="5"/>
  <c r="P226" i="5" s="1"/>
  <c r="R245" i="5"/>
  <c r="BK259" i="5"/>
  <c r="J259" i="5" s="1"/>
  <c r="J114" i="5" s="1"/>
  <c r="BK281" i="5"/>
  <c r="J281" i="5" s="1"/>
  <c r="J117" i="5" s="1"/>
  <c r="R139" i="6"/>
  <c r="BK178" i="6"/>
  <c r="J178" i="6"/>
  <c r="J101" i="6" s="1"/>
  <c r="BK215" i="6"/>
  <c r="J215" i="6" s="1"/>
  <c r="J103" i="6" s="1"/>
  <c r="BK239" i="6"/>
  <c r="J239" i="6"/>
  <c r="J105" i="6" s="1"/>
  <c r="R138" i="7"/>
  <c r="P116" i="8"/>
  <c r="AU102" i="1" s="1"/>
  <c r="T116" i="9"/>
  <c r="T144" i="2"/>
  <c r="BK168" i="2"/>
  <c r="J168" i="2" s="1"/>
  <c r="J100" i="2" s="1"/>
  <c r="P178" i="2"/>
  <c r="T188" i="2"/>
  <c r="T229" i="2"/>
  <c r="T251" i="2"/>
  <c r="T257" i="2"/>
  <c r="T262" i="2"/>
  <c r="T285" i="2"/>
  <c r="BK302" i="2"/>
  <c r="J302" i="2" s="1"/>
  <c r="J119" i="2" s="1"/>
  <c r="BK311" i="2"/>
  <c r="J311" i="2" s="1"/>
  <c r="J121" i="2" s="1"/>
  <c r="T311" i="2"/>
  <c r="BK152" i="3"/>
  <c r="J152" i="3" s="1"/>
  <c r="J98" i="3" s="1"/>
  <c r="P188" i="3"/>
  <c r="BK146" i="4"/>
  <c r="J146" i="4" s="1"/>
  <c r="J101" i="4" s="1"/>
  <c r="P141" i="5"/>
  <c r="P140" i="5" s="1"/>
  <c r="J196" i="5"/>
  <c r="J104" i="5" s="1"/>
  <c r="BK200" i="5"/>
  <c r="J200" i="5" s="1"/>
  <c r="J105" i="5" s="1"/>
  <c r="R215" i="5"/>
  <c r="R214" i="5" s="1"/>
  <c r="BK245" i="5"/>
  <c r="J245" i="5" s="1"/>
  <c r="J112" i="5" s="1"/>
  <c r="P259" i="5"/>
  <c r="T281" i="5"/>
  <c r="BK139" i="6"/>
  <c r="J139" i="6"/>
  <c r="J98" i="6" s="1"/>
  <c r="R157" i="6"/>
  <c r="P215" i="6"/>
  <c r="T236" i="6"/>
  <c r="P121" i="7"/>
  <c r="R116" i="9"/>
  <c r="BK226" i="3"/>
  <c r="J226" i="3" s="1"/>
  <c r="J101" i="3" s="1"/>
  <c r="BK319" i="2"/>
  <c r="J319" i="2" s="1"/>
  <c r="J123" i="2" s="1"/>
  <c r="BK176" i="2"/>
  <c r="J176" i="2" s="1"/>
  <c r="J101" i="2" s="1"/>
  <c r="BK247" i="2"/>
  <c r="J247" i="2" s="1"/>
  <c r="J110" i="2" s="1"/>
  <c r="BK212" i="5"/>
  <c r="J212" i="5" s="1"/>
  <c r="J107" i="5" s="1"/>
  <c r="BK249" i="2"/>
  <c r="J249" i="2" s="1"/>
  <c r="J111" i="2" s="1"/>
  <c r="J91" i="9"/>
  <c r="F92" i="9"/>
  <c r="E85" i="9"/>
  <c r="F91" i="9"/>
  <c r="BE119" i="9"/>
  <c r="J89" i="9"/>
  <c r="BE117" i="9"/>
  <c r="BE118" i="9"/>
  <c r="J92" i="9"/>
  <c r="BE120" i="9"/>
  <c r="F113" i="8"/>
  <c r="F91" i="8"/>
  <c r="BE124" i="8"/>
  <c r="E106" i="8"/>
  <c r="BE118" i="8"/>
  <c r="BE120" i="8"/>
  <c r="BE121" i="8"/>
  <c r="J110" i="8"/>
  <c r="J113" i="8"/>
  <c r="J91" i="8"/>
  <c r="BE117" i="8"/>
  <c r="BE122" i="8"/>
  <c r="BE119" i="8"/>
  <c r="BE123" i="8"/>
  <c r="J116" i="7"/>
  <c r="BE141" i="7"/>
  <c r="BE142" i="7"/>
  <c r="BE144" i="7"/>
  <c r="BE145" i="7"/>
  <c r="J91" i="7"/>
  <c r="F115" i="7"/>
  <c r="J126" i="6"/>
  <c r="J97" i="6" s="1"/>
  <c r="E109" i="7"/>
  <c r="F116" i="7"/>
  <c r="BE129" i="7"/>
  <c r="BE131" i="7"/>
  <c r="BE133" i="7"/>
  <c r="BE147" i="7"/>
  <c r="BE122" i="7"/>
  <c r="BE126" i="7"/>
  <c r="BE134" i="7"/>
  <c r="BE135" i="7"/>
  <c r="BE137" i="7"/>
  <c r="BE139" i="7"/>
  <c r="BE146" i="7"/>
  <c r="J89" i="7"/>
  <c r="BE127" i="7"/>
  <c r="BE128" i="7"/>
  <c r="BE124" i="7"/>
  <c r="BE125" i="7"/>
  <c r="J91" i="6"/>
  <c r="J122" i="6"/>
  <c r="BE136" i="6"/>
  <c r="BE137" i="6"/>
  <c r="BE138" i="6"/>
  <c r="BE151" i="6"/>
  <c r="BE159" i="6"/>
  <c r="BE160" i="6"/>
  <c r="BE170" i="6"/>
  <c r="BE171" i="6"/>
  <c r="BE181" i="6"/>
  <c r="BE183" i="6"/>
  <c r="BE188" i="6"/>
  <c r="BE202" i="6"/>
  <c r="BE203" i="6"/>
  <c r="BE213" i="6"/>
  <c r="BE218" i="6"/>
  <c r="BE221" i="6"/>
  <c r="J89" i="6"/>
  <c r="F121" i="6"/>
  <c r="BE133" i="6"/>
  <c r="BE150" i="6"/>
  <c r="BE162" i="6"/>
  <c r="BE164" i="6"/>
  <c r="BE198" i="6"/>
  <c r="BE210" i="6"/>
  <c r="BE134" i="6"/>
  <c r="BE135" i="6"/>
  <c r="BE142" i="6"/>
  <c r="BE156" i="6"/>
  <c r="BE163" i="6"/>
  <c r="BE166" i="6"/>
  <c r="BE167" i="6"/>
  <c r="BE172" i="6"/>
  <c r="BE180" i="6"/>
  <c r="BE182" i="6"/>
  <c r="BE184" i="6"/>
  <c r="BE185" i="6"/>
  <c r="BE189" i="6"/>
  <c r="BE194" i="6"/>
  <c r="BE196" i="6"/>
  <c r="BE209" i="6"/>
  <c r="BE219" i="6"/>
  <c r="BE229" i="6"/>
  <c r="BE230" i="6"/>
  <c r="BE241" i="6"/>
  <c r="F92" i="6"/>
  <c r="BE127" i="6"/>
  <c r="BE128" i="6"/>
  <c r="BE129" i="6"/>
  <c r="BE130" i="6"/>
  <c r="BE132" i="6"/>
  <c r="BE140" i="6"/>
  <c r="BE141" i="6"/>
  <c r="BE148" i="6"/>
  <c r="BE165" i="6"/>
  <c r="BE177" i="6"/>
  <c r="BE186" i="6"/>
  <c r="BE190" i="6"/>
  <c r="BE191" i="6"/>
  <c r="BE201" i="6"/>
  <c r="BE242" i="6"/>
  <c r="BE208" i="6"/>
  <c r="BE216" i="6"/>
  <c r="BE217" i="6"/>
  <c r="BE220" i="6"/>
  <c r="BK275" i="5"/>
  <c r="J275" i="5" s="1"/>
  <c r="J115" i="5" s="1"/>
  <c r="BE131" i="6"/>
  <c r="BE144" i="6"/>
  <c r="BE145" i="6"/>
  <c r="BE146" i="6"/>
  <c r="BE149" i="6"/>
  <c r="BE154" i="6"/>
  <c r="BE155" i="6"/>
  <c r="BE158" i="6"/>
  <c r="BE161" i="6"/>
  <c r="BE192" i="6"/>
  <c r="BE193" i="6"/>
  <c r="BE195" i="6"/>
  <c r="BE199" i="6"/>
  <c r="BE205" i="6"/>
  <c r="BE206" i="6"/>
  <c r="BE207" i="6"/>
  <c r="BE214" i="6"/>
  <c r="BE224" i="6"/>
  <c r="BE225" i="6"/>
  <c r="BE226" i="6"/>
  <c r="BE227" i="6"/>
  <c r="BE228" i="6"/>
  <c r="BE233" i="6"/>
  <c r="BE238" i="6"/>
  <c r="BE153" i="6"/>
  <c r="BE173" i="6"/>
  <c r="BE174" i="6"/>
  <c r="BE175" i="6"/>
  <c r="BE176" i="6"/>
  <c r="BE200" i="6"/>
  <c r="BE231" i="6"/>
  <c r="BE232" i="6"/>
  <c r="BE235" i="6"/>
  <c r="BE240" i="6"/>
  <c r="BK162" i="5"/>
  <c r="J162" i="5" s="1"/>
  <c r="J101" i="5" s="1"/>
  <c r="E85" i="6"/>
  <c r="BE143" i="6"/>
  <c r="BE168" i="6"/>
  <c r="BE169" i="6"/>
  <c r="BE179" i="6"/>
  <c r="BE187" i="6"/>
  <c r="BE204" i="6"/>
  <c r="BE211" i="6"/>
  <c r="BE212" i="6"/>
  <c r="BE222" i="6"/>
  <c r="BE223" i="6"/>
  <c r="BE234" i="6"/>
  <c r="BE237" i="6"/>
  <c r="BE172" i="5"/>
  <c r="BE174" i="5"/>
  <c r="BE198" i="5"/>
  <c r="BE205" i="5"/>
  <c r="BE206" i="5"/>
  <c r="BE207" i="5"/>
  <c r="BE217" i="5"/>
  <c r="BE219" i="5"/>
  <c r="BE225" i="5"/>
  <c r="BE232" i="5"/>
  <c r="BE238" i="5"/>
  <c r="BE244" i="5"/>
  <c r="BE246" i="5"/>
  <c r="BE248" i="5"/>
  <c r="BE251" i="5"/>
  <c r="BE260" i="5"/>
  <c r="BE278" i="5"/>
  <c r="BE279" i="5"/>
  <c r="BE283" i="5"/>
  <c r="E85" i="5"/>
  <c r="F93" i="5"/>
  <c r="F136" i="5"/>
  <c r="BE143" i="5"/>
  <c r="BE156" i="5"/>
  <c r="BE157" i="5"/>
  <c r="BE158" i="5"/>
  <c r="BE159" i="5"/>
  <c r="BE160" i="5"/>
  <c r="BE166" i="5"/>
  <c r="BE168" i="5"/>
  <c r="BE176" i="5"/>
  <c r="BE179" i="5"/>
  <c r="BE197" i="5"/>
  <c r="BE199" i="5"/>
  <c r="BE221" i="5"/>
  <c r="BE224" i="5"/>
  <c r="BE229" i="5"/>
  <c r="BE236" i="5"/>
  <c r="BE270" i="5"/>
  <c r="BE271" i="5"/>
  <c r="BE274" i="5"/>
  <c r="J91" i="5"/>
  <c r="BE142" i="5"/>
  <c r="BE161" i="5"/>
  <c r="BE211" i="5"/>
  <c r="BE228" i="5"/>
  <c r="BE230" i="5"/>
  <c r="BE231" i="5"/>
  <c r="BE247" i="5"/>
  <c r="BE253" i="5"/>
  <c r="BE282" i="5"/>
  <c r="J135" i="5"/>
  <c r="BE152" i="5"/>
  <c r="BE175" i="5"/>
  <c r="BE178" i="5"/>
  <c r="BE185" i="5"/>
  <c r="BE193" i="5"/>
  <c r="BE233" i="5"/>
  <c r="BE234" i="5"/>
  <c r="BE240" i="5"/>
  <c r="BE261" i="5"/>
  <c r="BE266" i="5"/>
  <c r="BE267" i="5"/>
  <c r="BE269" i="5"/>
  <c r="BE144" i="5"/>
  <c r="BE149" i="5"/>
  <c r="BE153" i="5"/>
  <c r="BE169" i="5"/>
  <c r="BE170" i="5"/>
  <c r="BE171" i="5"/>
  <c r="BE191" i="5"/>
  <c r="BE242" i="5"/>
  <c r="BE243" i="5"/>
  <c r="BE257" i="5"/>
  <c r="BE262" i="5"/>
  <c r="BE146" i="5"/>
  <c r="BE150" i="5"/>
  <c r="BE151" i="5"/>
  <c r="BE155" i="5"/>
  <c r="BE164" i="5"/>
  <c r="BE165" i="5"/>
  <c r="BE173" i="5"/>
  <c r="BE183" i="5"/>
  <c r="BE187" i="5"/>
  <c r="BE189" i="5"/>
  <c r="BE210" i="5"/>
  <c r="BE213" i="5"/>
  <c r="BE216" i="5"/>
  <c r="BE218" i="5"/>
  <c r="BE250" i="5"/>
  <c r="BE255" i="5"/>
  <c r="BE263" i="5"/>
  <c r="BE265" i="5"/>
  <c r="BE273" i="5"/>
  <c r="BE277" i="5"/>
  <c r="BE145" i="5"/>
  <c r="BE167" i="5"/>
  <c r="BE181" i="5"/>
  <c r="BE201" i="5"/>
  <c r="BE203" i="5"/>
  <c r="BE208" i="5"/>
  <c r="BE209" i="5"/>
  <c r="BE235" i="5"/>
  <c r="BE252" i="5"/>
  <c r="BE254" i="5"/>
  <c r="BE256" i="5"/>
  <c r="BE264" i="5"/>
  <c r="BE272" i="5"/>
  <c r="BE280" i="5"/>
  <c r="BE285" i="5"/>
  <c r="J94" i="5"/>
  <c r="BE147" i="5"/>
  <c r="BE148" i="5"/>
  <c r="BE154" i="5"/>
  <c r="BE177" i="5"/>
  <c r="BE180" i="5"/>
  <c r="BE220" i="5"/>
  <c r="BE222" i="5"/>
  <c r="BE223" i="5"/>
  <c r="BE237" i="5"/>
  <c r="BE239" i="5"/>
  <c r="BE241" i="5"/>
  <c r="BE258" i="5"/>
  <c r="BE268" i="5"/>
  <c r="BE284" i="5"/>
  <c r="J120" i="4"/>
  <c r="BE135" i="4"/>
  <c r="BE155" i="4"/>
  <c r="J119" i="4"/>
  <c r="J91" i="4"/>
  <c r="F120" i="4"/>
  <c r="BE132" i="4"/>
  <c r="BE134" i="4"/>
  <c r="BE136" i="4"/>
  <c r="BE144" i="4"/>
  <c r="BE148" i="4"/>
  <c r="BE150" i="4"/>
  <c r="E85" i="4"/>
  <c r="F119" i="4"/>
  <c r="BE128" i="4"/>
  <c r="BE137" i="4"/>
  <c r="BE149" i="4"/>
  <c r="BE151" i="4"/>
  <c r="BE154" i="4"/>
  <c r="BE127" i="4"/>
  <c r="BE145" i="4"/>
  <c r="BE147" i="4"/>
  <c r="BE153" i="4"/>
  <c r="BE125" i="4"/>
  <c r="BE129" i="4"/>
  <c r="BE130" i="4"/>
  <c r="BE131" i="4"/>
  <c r="BE152" i="4"/>
  <c r="BE126" i="4"/>
  <c r="BE133" i="4"/>
  <c r="J89" i="3"/>
  <c r="BE135" i="3"/>
  <c r="BE136" i="3"/>
  <c r="BE141" i="3"/>
  <c r="BE147" i="3"/>
  <c r="BE164" i="3"/>
  <c r="BE165" i="3"/>
  <c r="BE169" i="3"/>
  <c r="BE177" i="3"/>
  <c r="BE178" i="3"/>
  <c r="BE180" i="3"/>
  <c r="BE186" i="3"/>
  <c r="BE192" i="3"/>
  <c r="BE193" i="3"/>
  <c r="BE198" i="3"/>
  <c r="BE199" i="3"/>
  <c r="BE227" i="3"/>
  <c r="F91" i="3"/>
  <c r="J118" i="3"/>
  <c r="BE130" i="3"/>
  <c r="BE131" i="3"/>
  <c r="BE133" i="3"/>
  <c r="BE138" i="3"/>
  <c r="BE142" i="3"/>
  <c r="BE151" i="3"/>
  <c r="J91" i="3"/>
  <c r="BE126" i="3"/>
  <c r="BE137" i="3"/>
  <c r="BE139" i="3"/>
  <c r="BE150" i="3"/>
  <c r="BE155" i="3"/>
  <c r="BE157" i="3"/>
  <c r="BE162" i="3"/>
  <c r="BE163" i="3"/>
  <c r="BE174" i="3"/>
  <c r="BE175" i="3"/>
  <c r="BE176" i="3"/>
  <c r="BE189" i="3"/>
  <c r="BE195" i="3"/>
  <c r="BE219" i="3"/>
  <c r="BE221" i="3"/>
  <c r="BE125" i="3"/>
  <c r="BE127" i="3"/>
  <c r="BE143" i="3"/>
  <c r="BE154" i="3"/>
  <c r="BE156" i="3"/>
  <c r="BE179" i="3"/>
  <c r="BE187" i="3"/>
  <c r="BE196" i="3"/>
  <c r="BE200" i="3"/>
  <c r="BE208" i="3"/>
  <c r="BE220" i="3"/>
  <c r="F92" i="3"/>
  <c r="BE123" i="3"/>
  <c r="BE140" i="3"/>
  <c r="BE145" i="3"/>
  <c r="BE159" i="3"/>
  <c r="BE160" i="3"/>
  <c r="BE166" i="3"/>
  <c r="BE167" i="3"/>
  <c r="BE170" i="3"/>
  <c r="BE171" i="3"/>
  <c r="BE173" i="3"/>
  <c r="BE181" i="3"/>
  <c r="BE182" i="3"/>
  <c r="BE190" i="3"/>
  <c r="BE201" i="3"/>
  <c r="BE202" i="3"/>
  <c r="BE205" i="3"/>
  <c r="BE213" i="3"/>
  <c r="BE214" i="3"/>
  <c r="BE218" i="3"/>
  <c r="BE124" i="3"/>
  <c r="BE129" i="3"/>
  <c r="BE134" i="3"/>
  <c r="BE146" i="3"/>
  <c r="BE148" i="3"/>
  <c r="BE158" i="3"/>
  <c r="BE183" i="3"/>
  <c r="BE184" i="3"/>
  <c r="BE185" i="3"/>
  <c r="BE197" i="3"/>
  <c r="BE223" i="3"/>
  <c r="BE224" i="3"/>
  <c r="E111" i="3"/>
  <c r="BE149" i="3"/>
  <c r="BE153" i="3"/>
  <c r="BE168" i="3"/>
  <c r="BE172" i="3"/>
  <c r="BE191" i="3"/>
  <c r="BE203" i="3"/>
  <c r="BE204" i="3"/>
  <c r="BE209" i="3"/>
  <c r="BE210" i="3"/>
  <c r="BE211" i="3"/>
  <c r="BE212" i="3"/>
  <c r="BE215" i="3"/>
  <c r="BE222" i="3"/>
  <c r="BE128" i="3"/>
  <c r="BE132" i="3"/>
  <c r="BE144" i="3"/>
  <c r="BE161" i="3"/>
  <c r="BE194" i="3"/>
  <c r="BE206" i="3"/>
  <c r="BE207" i="3"/>
  <c r="BE216" i="3"/>
  <c r="BE225" i="3"/>
  <c r="BE147" i="2"/>
  <c r="BE155" i="2"/>
  <c r="BE162" i="2"/>
  <c r="BE163" i="2"/>
  <c r="BE183" i="2"/>
  <c r="BE185" i="2"/>
  <c r="BE191" i="2"/>
  <c r="BE194" i="2"/>
  <c r="BE204" i="2"/>
  <c r="BE214" i="2"/>
  <c r="BE220" i="2"/>
  <c r="BE232" i="2"/>
  <c r="BE240" i="2"/>
  <c r="BE243" i="2"/>
  <c r="BE245" i="2"/>
  <c r="BE250" i="2"/>
  <c r="BE256" i="2"/>
  <c r="BE261" i="2"/>
  <c r="BE263" i="2"/>
  <c r="BE266" i="2"/>
  <c r="BE269" i="2"/>
  <c r="BE276" i="2"/>
  <c r="BE279" i="2"/>
  <c r="BE303" i="2"/>
  <c r="BE306" i="2"/>
  <c r="BE312" i="2"/>
  <c r="BE316" i="2"/>
  <c r="BE317" i="2"/>
  <c r="BE318" i="2"/>
  <c r="BE320" i="2"/>
  <c r="J91" i="2"/>
  <c r="E133" i="2"/>
  <c r="J137" i="2"/>
  <c r="F139" i="2"/>
  <c r="F140" i="2"/>
  <c r="BE150" i="2"/>
  <c r="BE159" i="2"/>
  <c r="BE172" i="2"/>
  <c r="BE173" i="2"/>
  <c r="BE175" i="2"/>
  <c r="BE187" i="2"/>
  <c r="BE192" i="2"/>
  <c r="BE193" i="2"/>
  <c r="BE211" i="2"/>
  <c r="BE253" i="2"/>
  <c r="BE254" i="2"/>
  <c r="BE260" i="2"/>
  <c r="J92" i="2"/>
  <c r="BE145" i="2"/>
  <c r="BE146" i="2"/>
  <c r="BE156" i="2"/>
  <c r="BE167" i="2"/>
  <c r="BE171" i="2"/>
  <c r="BE181" i="2"/>
  <c r="BE189" i="2"/>
  <c r="BE197" i="2"/>
  <c r="BE200" i="2"/>
  <c r="BE241" i="2"/>
  <c r="BE264" i="2"/>
  <c r="BE282" i="2"/>
  <c r="BE296" i="2"/>
  <c r="BE298" i="2"/>
  <c r="BE305" i="2"/>
  <c r="BE151" i="2"/>
  <c r="BE154" i="2"/>
  <c r="BE158" i="2"/>
  <c r="BE174" i="2"/>
  <c r="BE196" i="2"/>
  <c r="BE198" i="2"/>
  <c r="BE199" i="2"/>
  <c r="BE210" i="2"/>
  <c r="BE231" i="2"/>
  <c r="BE239" i="2"/>
  <c r="BE242" i="2"/>
  <c r="BE246" i="2"/>
  <c r="BE265" i="2"/>
  <c r="BE268" i="2"/>
  <c r="BE273" i="2"/>
  <c r="BE275" i="2"/>
  <c r="BE291" i="2"/>
  <c r="BE301" i="2"/>
  <c r="BE308" i="2"/>
  <c r="BE309" i="2"/>
  <c r="BE315" i="2"/>
  <c r="BE166" i="2"/>
  <c r="BE215" i="2"/>
  <c r="BE216" i="2"/>
  <c r="BE219" i="2"/>
  <c r="BE221" i="2"/>
  <c r="BE224" i="2"/>
  <c r="BE230" i="2"/>
  <c r="BE235" i="2"/>
  <c r="BE244" i="2"/>
  <c r="BE281" i="2"/>
  <c r="BE287" i="2"/>
  <c r="BE288" i="2"/>
  <c r="BE289" i="2"/>
  <c r="BE294" i="2"/>
  <c r="BE310" i="2"/>
  <c r="BE152" i="2"/>
  <c r="BE195" i="2"/>
  <c r="BE201" i="2"/>
  <c r="BE202" i="2"/>
  <c r="BE206" i="2"/>
  <c r="BE208" i="2"/>
  <c r="BE212" i="2"/>
  <c r="BE226" i="2"/>
  <c r="BE234" i="2"/>
  <c r="BE237" i="2"/>
  <c r="BE238" i="2"/>
  <c r="BE248" i="2"/>
  <c r="BE270" i="2"/>
  <c r="BE271" i="2"/>
  <c r="BE277" i="2"/>
  <c r="BE278" i="2"/>
  <c r="BE280" i="2"/>
  <c r="BE293" i="2"/>
  <c r="BE300" i="2"/>
  <c r="BE148" i="2"/>
  <c r="BE149" i="2"/>
  <c r="BE160" i="2"/>
  <c r="BE161" i="2"/>
  <c r="BE165" i="2"/>
  <c r="BE169" i="2"/>
  <c r="BE170" i="2"/>
  <c r="BE177" i="2"/>
  <c r="BE179" i="2"/>
  <c r="BE180" i="2"/>
  <c r="BE190" i="2"/>
  <c r="BE205" i="2"/>
  <c r="BE222" i="2"/>
  <c r="BE223" i="2"/>
  <c r="BE225" i="2"/>
  <c r="BE255" i="2"/>
  <c r="BE274" i="2"/>
  <c r="BE292" i="2"/>
  <c r="BE153" i="2"/>
  <c r="BE184" i="2"/>
  <c r="BE207" i="2"/>
  <c r="BE233" i="2"/>
  <c r="BE236" i="2"/>
  <c r="BE252" i="2"/>
  <c r="BE258" i="2"/>
  <c r="BE259" i="2"/>
  <c r="BE272" i="2"/>
  <c r="BE286" i="2"/>
  <c r="BE295" i="2"/>
  <c r="BE297" i="2"/>
  <c r="BE304" i="2"/>
  <c r="BE313" i="2"/>
  <c r="F35" i="2"/>
  <c r="BB95" i="1" s="1"/>
  <c r="F38" i="5"/>
  <c r="BC99" i="1" s="1"/>
  <c r="F37" i="6"/>
  <c r="BD100" i="1" s="1"/>
  <c r="J34" i="2"/>
  <c r="AW95" i="1" s="1"/>
  <c r="F36" i="5"/>
  <c r="BA99" i="1" s="1"/>
  <c r="F36" i="7"/>
  <c r="BC101" i="1" s="1"/>
  <c r="J34" i="9"/>
  <c r="AW103" i="1" s="1"/>
  <c r="F36" i="2"/>
  <c r="BC95" i="1" s="1"/>
  <c r="F37" i="4"/>
  <c r="BB98" i="1" s="1"/>
  <c r="F37" i="5"/>
  <c r="BB99" i="1" s="1"/>
  <c r="F34" i="7"/>
  <c r="BA101" i="1" s="1"/>
  <c r="F37" i="8"/>
  <c r="BD102" i="1" s="1"/>
  <c r="F36" i="9"/>
  <c r="BC103" i="1" s="1"/>
  <c r="J34" i="3"/>
  <c r="AW96" i="1" s="1"/>
  <c r="F35" i="3"/>
  <c r="BB96" i="1" s="1"/>
  <c r="J34" i="6"/>
  <c r="AW100" i="1" s="1"/>
  <c r="J34" i="7"/>
  <c r="AW101" i="1" s="1"/>
  <c r="J34" i="8"/>
  <c r="AW102" i="1" s="1"/>
  <c r="AS94" i="1"/>
  <c r="F36" i="3"/>
  <c r="BC96" i="1" s="1"/>
  <c r="F36" i="4"/>
  <c r="BA98" i="1" s="1"/>
  <c r="J36" i="4"/>
  <c r="AW98" i="1" s="1"/>
  <c r="J36" i="5"/>
  <c r="AW99" i="1" s="1"/>
  <c r="F35" i="6"/>
  <c r="BB100" i="1" s="1"/>
  <c r="F34" i="3"/>
  <c r="BA96" i="1" s="1"/>
  <c r="F37" i="3"/>
  <c r="BD96" i="1" s="1"/>
  <c r="F36" i="6"/>
  <c r="BC100" i="1" s="1"/>
  <c r="F37" i="7"/>
  <c r="BD101" i="1" s="1"/>
  <c r="F37" i="9"/>
  <c r="BD103" i="1" s="1"/>
  <c r="F37" i="2"/>
  <c r="BD95" i="1" s="1"/>
  <c r="F39" i="4"/>
  <c r="BD98" i="1" s="1"/>
  <c r="F34" i="6"/>
  <c r="BA100" i="1" s="1"/>
  <c r="F35" i="7"/>
  <c r="BB101" i="1" s="1"/>
  <c r="F36" i="8"/>
  <c r="BC102" i="1" s="1"/>
  <c r="F35" i="9"/>
  <c r="BB103" i="1" s="1"/>
  <c r="F34" i="2"/>
  <c r="BA95" i="1" s="1"/>
  <c r="F38" i="4"/>
  <c r="BC98" i="1" s="1"/>
  <c r="F39" i="5"/>
  <c r="BD99" i="1" s="1"/>
  <c r="F34" i="8"/>
  <c r="BA102" i="1" s="1"/>
  <c r="F35" i="8"/>
  <c r="BB102" i="1" s="1"/>
  <c r="F34" i="9"/>
  <c r="BA103" i="1" s="1"/>
  <c r="P120" i="7" l="1"/>
  <c r="P119" i="7" s="1"/>
  <c r="AU101" i="1" s="1"/>
  <c r="BK123" i="4"/>
  <c r="BK120" i="7"/>
  <c r="BK119" i="7" s="1"/>
  <c r="J119" i="7" s="1"/>
  <c r="J30" i="7" s="1"/>
  <c r="AG101" i="1" s="1"/>
  <c r="BK214" i="5"/>
  <c r="J214" i="5" s="1"/>
  <c r="J108" i="5" s="1"/>
  <c r="J124" i="4"/>
  <c r="J182" i="5"/>
  <c r="J103" i="5" s="1"/>
  <c r="J123" i="4"/>
  <c r="J32" i="4" s="1"/>
  <c r="AG98" i="1" s="1"/>
  <c r="BK204" i="5"/>
  <c r="J204" i="5" s="1"/>
  <c r="J106" i="5" s="1"/>
  <c r="BK226" i="5"/>
  <c r="J226" i="5" s="1"/>
  <c r="J110" i="5" s="1"/>
  <c r="BK140" i="5"/>
  <c r="J140" i="5" s="1"/>
  <c r="J99" i="5" s="1"/>
  <c r="J30" i="8"/>
  <c r="AG102" i="1" s="1"/>
  <c r="J96" i="8"/>
  <c r="T143" i="2"/>
  <c r="BK121" i="3"/>
  <c r="J121" i="3" s="1"/>
  <c r="J30" i="3" s="1"/>
  <c r="AG96" i="1" s="1"/>
  <c r="J99" i="4"/>
  <c r="BK125" i="6"/>
  <c r="J125" i="6" s="1"/>
  <c r="J96" i="6" s="1"/>
  <c r="T123" i="4"/>
  <c r="T120" i="7"/>
  <c r="T119" i="7"/>
  <c r="P121" i="3"/>
  <c r="AU96" i="1" s="1"/>
  <c r="BK143" i="2"/>
  <c r="J143" i="2" s="1"/>
  <c r="J96" i="2" s="1"/>
  <c r="P125" i="6"/>
  <c r="AU100" i="1"/>
  <c r="P139" i="5"/>
  <c r="AU99" i="1" s="1"/>
  <c r="T139" i="5"/>
  <c r="T125" i="6"/>
  <c r="T121" i="3"/>
  <c r="R139" i="5"/>
  <c r="R143" i="2"/>
  <c r="P123" i="4"/>
  <c r="AU98" i="1" s="1"/>
  <c r="P143" i="2"/>
  <c r="AU95" i="1" s="1"/>
  <c r="R123" i="4"/>
  <c r="R120" i="7"/>
  <c r="R119" i="7" s="1"/>
  <c r="R125" i="6"/>
  <c r="AG103" i="1"/>
  <c r="J96" i="9"/>
  <c r="J33" i="2"/>
  <c r="AV95" i="1" s="1"/>
  <c r="AT95" i="1" s="1"/>
  <c r="J35" i="4"/>
  <c r="AV98" i="1" s="1"/>
  <c r="AT98" i="1" s="1"/>
  <c r="J35" i="5"/>
  <c r="AV99" i="1" s="1"/>
  <c r="AT99" i="1" s="1"/>
  <c r="F35" i="4"/>
  <c r="AZ98" i="1" s="1"/>
  <c r="F35" i="5"/>
  <c r="AZ99" i="1" s="1"/>
  <c r="F33" i="2"/>
  <c r="AZ95" i="1" s="1"/>
  <c r="J33" i="8"/>
  <c r="AV102" i="1" s="1"/>
  <c r="AT102" i="1" s="1"/>
  <c r="F33" i="3"/>
  <c r="AZ96" i="1" s="1"/>
  <c r="J33" i="6"/>
  <c r="AV100" i="1" s="1"/>
  <c r="AT100" i="1" s="1"/>
  <c r="F33" i="9"/>
  <c r="AZ103" i="1" s="1"/>
  <c r="BB97" i="1"/>
  <c r="AX97" i="1" s="1"/>
  <c r="BA97" i="1"/>
  <c r="AW97" i="1" s="1"/>
  <c r="BC97" i="1"/>
  <c r="AY97" i="1" s="1"/>
  <c r="BD97" i="1"/>
  <c r="F33" i="6"/>
  <c r="AZ100" i="1" s="1"/>
  <c r="F33" i="8"/>
  <c r="AZ102" i="1" s="1"/>
  <c r="J33" i="3"/>
  <c r="AV96" i="1" s="1"/>
  <c r="AT96" i="1" s="1"/>
  <c r="J33" i="7"/>
  <c r="AV101" i="1" s="1"/>
  <c r="AT101" i="1" s="1"/>
  <c r="F33" i="7"/>
  <c r="AZ101" i="1" s="1"/>
  <c r="J33" i="9"/>
  <c r="AV103" i="1" s="1"/>
  <c r="AT103" i="1" s="1"/>
  <c r="AN101" i="1" l="1"/>
  <c r="J120" i="7"/>
  <c r="J97" i="7" s="1"/>
  <c r="J96" i="7"/>
  <c r="AN96" i="1"/>
  <c r="J96" i="3"/>
  <c r="J98" i="4"/>
  <c r="BK139" i="5"/>
  <c r="AN102" i="1"/>
  <c r="AN103" i="1"/>
  <c r="AN98" i="1"/>
  <c r="J39" i="9"/>
  <c r="J39" i="8"/>
  <c r="J39" i="7"/>
  <c r="J41" i="4"/>
  <c r="J39" i="3"/>
  <c r="AU97" i="1"/>
  <c r="BB94" i="1"/>
  <c r="AX94" i="1" s="1"/>
  <c r="AZ97" i="1"/>
  <c r="AV97" i="1" s="1"/>
  <c r="AT97" i="1" s="1"/>
  <c r="J30" i="6"/>
  <c r="AG100" i="1" s="1"/>
  <c r="BD94" i="1"/>
  <c r="W33" i="1" s="1"/>
  <c r="J30" i="2"/>
  <c r="AG95" i="1" s="1"/>
  <c r="BA94" i="1"/>
  <c r="W30" i="1" s="1"/>
  <c r="BC94" i="1"/>
  <c r="W32" i="1" s="1"/>
  <c r="J139" i="5" l="1"/>
  <c r="J98" i="5" s="1"/>
  <c r="J39" i="6"/>
  <c r="J39" i="2"/>
  <c r="AN95" i="1"/>
  <c r="AN100" i="1"/>
  <c r="AZ94" i="1"/>
  <c r="AU94" i="1"/>
  <c r="W31" i="1"/>
  <c r="AY94" i="1"/>
  <c r="AW94" i="1"/>
  <c r="AK30" i="1" s="1"/>
  <c r="J32" i="5" l="1"/>
  <c r="AV94" i="1"/>
  <c r="AK29" i="1" s="1"/>
  <c r="W29" i="1"/>
  <c r="AG99" i="1" l="1"/>
  <c r="J41" i="5"/>
  <c r="AT94" i="1"/>
  <c r="AG97" i="1" l="1"/>
  <c r="AN99" i="1"/>
  <c r="AN97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<sst xmlns="http://schemas.openxmlformats.org/spreadsheetml/2006/main" count="9603" uniqueCount="1530">
  <si>
    <t>Export Komplet</t>
  </si>
  <si>
    <t/>
  </si>
  <si>
    <t>2.0</t>
  </si>
  <si>
    <t>False</t>
  </si>
  <si>
    <t>{e5898903-1f64-4bf3-8c80-94deb2affb33}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</si>
  <si>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</si>
  <si>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</si>
  <si>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</si>
  <si>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</si>
  <si>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</si>
  <si>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</si>
  <si>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</si>
  <si>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</si>
  <si>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01</t>
  </si>
  <si>
    <t>Stavba:</t>
  </si>
  <si>
    <t>Rekonstrukce garáží v areálu generálního ředitelství PVL, Holečkova 3178/8, 150 00, Praha 5 - Smíchov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</si>
  <si>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</si>
  <si>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</si>
  <si>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</si>
  <si>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</si>
  <si>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</si>
  <si>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</si>
  <si>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</si>
  <si>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</si>
  <si>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</si>
  <si>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</si>
  <si>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</si>
  <si>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</si>
  <si>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</si>
  <si>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</si>
  <si>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</si>
  <si>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</si>
  <si>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</si>
  <si>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</si>
  <si>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</si>
  <si>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</si>
  <si>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</si>
  <si>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</si>
  <si>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</si>
  <si>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</si>
  <si>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</si>
  <si>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</si>
  <si>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</si>
  <si>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</si>
  <si>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</si>
  <si>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</si>
  <si>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</si>
  <si>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</si>
  <si>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</si>
  <si>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</si>
  <si>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</si>
  <si>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</si>
  <si>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</si>
  <si>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</si>
  <si>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</si>
  <si>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</si>
  <si>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</si>
  <si>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</si>
  <si>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</si>
  <si>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</si>
  <si>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</si>
  <si>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</si>
  <si>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</si>
  <si>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</si>
  <si>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</si>
  <si>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</si>
  <si>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</si>
  <si>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</si>
  <si>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</si>
  <si>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</si>
  <si>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</si>
  <si>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</si>
  <si>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</si>
  <si>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</si>
  <si>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01 - Stavební část</t>
  </si>
  <si>
    <t>STA</t>
  </si>
  <si>
    <t>1</t>
  </si>
  <si>
    <t>{fd323399-a64c-4842-80e7-a0229f014e69}</t>
  </si>
  <si>
    <t>2</t>
  </si>
  <si>
    <t>02</t>
  </si>
  <si>
    <t>SO 01 - Zdravotně technické instalace</t>
  </si>
  <si>
    <t>{a878d4fa-1fc4-48c2-b660-33b1b1ccc975}</t>
  </si>
  <si>
    <t>03</t>
  </si>
  <si>
    <t>SO 01 - Elektroinstalace</t>
  </si>
  <si>
    <t>{8af034e6-5a45-41fb-8692-320cdf2a7d9a}</t>
  </si>
  <si>
    <t>dodatek 23</t>
  </si>
  <si>
    <t>Soupis</t>
  </si>
  <si>
    <t>{b5906fab-5ec1-4b98-9b0d-e4f5b41f2087}</t>
  </si>
  <si>
    <t>D1.4-EL</t>
  </si>
  <si>
    <t>GARAŽE</t>
  </si>
  <si>
    <t>{c98a5d14-6d82-40ab-b43b-888878fa255c}</t>
  </si>
  <si>
    <t>04</t>
  </si>
  <si>
    <t>SO 01 - Ústřední vytápění</t>
  </si>
  <si>
    <t>{b684ac91-ce42-4542-a9a3-de38922dc47b}</t>
  </si>
  <si>
    <t>05</t>
  </si>
  <si>
    <t>SO 01 - VZT</t>
  </si>
  <si>
    <t>{4d1f7e73-7f02-4856-b356-b7f87ac162af}</t>
  </si>
  <si>
    <t>06</t>
  </si>
  <si>
    <t>SO 01 - Vedlejší náklady</t>
  </si>
  <si>
    <t>{b238f6ab-3051-41e0-a5f1-c06fdb791754}</t>
  </si>
  <si>
    <t>07</t>
  </si>
  <si>
    <t>SO 01 - Ostatní náklady</t>
  </si>
  <si>
    <t>{759f8004-4772-490c-85c6-41f003c342e4}</t>
  </si>
  <si>
    <t>KRYCÍ LIST SOUPISU PRACÍ</t>
  </si>
  <si>
    <t>Objekt:</t>
  </si>
  <si>
    <t>01 - 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</si>
  <si>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</si>
  <si>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</si>
  <si>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</si>
  <si>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</si>
  <si>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</si>
  <si>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</si>
  <si>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26 - Vrty</t>
  </si>
  <si>
    <t>27 - Základy</t>
  </si>
  <si>
    <t>3 - Svislé a kompletní konstrukce</t>
  </si>
  <si>
    <t>4 - Vodorovné konstrukce</t>
  </si>
  <si>
    <t>51 - Chodníky</t>
  </si>
  <si>
    <t>61 - Úpravy povrchů vnitřní</t>
  </si>
  <si>
    <t>62 - Úpravy povrchů vnější</t>
  </si>
  <si>
    <t>63 - Podlahy a podlahové konstrukce</t>
  </si>
  <si>
    <t>64 - Výplně otvorů</t>
  </si>
  <si>
    <t>94 - Lešení a stavební výtahy</t>
  </si>
  <si>
    <t>95 - Dokončující konstrukce a práce</t>
  </si>
  <si>
    <t>96 - Bourání konstrukcí</t>
  </si>
  <si>
    <t>97 - Prorážení otvorů</t>
  </si>
  <si>
    <t>99 - Staveništní přesun hmot</t>
  </si>
  <si>
    <t>711 - Izolace proti vodě</t>
  </si>
  <si>
    <t>713 - Izolace tepelné</t>
  </si>
  <si>
    <t>764 - Konstrukce klempířské</t>
  </si>
  <si>
    <t>766 - Konstrukce truhlářské</t>
  </si>
  <si>
    <t>767 - Konstrukce zámečnické</t>
  </si>
  <si>
    <t>771 - Podlahy z dlaždic a obklady</t>
  </si>
  <si>
    <t>777 - Podlahy ze syntetických hmot</t>
  </si>
  <si>
    <t>781 - Obklady keramické</t>
  </si>
  <si>
    <t>783 - Nátěry</t>
  </si>
  <si>
    <t>784 - Malby</t>
  </si>
  <si>
    <t>787 - Zasklívání</t>
  </si>
  <si>
    <t>D96 - Přesuny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</si>
  <si>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</si>
  <si>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</si>
  <si>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</si>
  <si>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</si>
  <si>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</si>
  <si>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</si>
  <si>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</si>
  <si>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</si>
  <si>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</si>
  <si>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</si>
  <si>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</si>
  <si>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</si>
  <si>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</si>
  <si>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</si>
  <si>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</si>
  <si>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</si>
  <si>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120001101R00</t>
  </si>
  <si>
    <t>Příplatek za ztížení vykopávky v blízkosti vedení a objektu, 50%</t>
  </si>
  <si>
    <t>m3</t>
  </si>
  <si>
    <t>4</t>
  </si>
  <si>
    <t>120901121R00</t>
  </si>
  <si>
    <t>Bourání konstrukcí z prostého betonu v odkopávkách</t>
  </si>
  <si>
    <t>3</t>
  </si>
  <si>
    <t>132201110R00</t>
  </si>
  <si>
    <t>6</t>
  </si>
  <si>
    <t>8</t>
  </si>
  <si>
    <t>5</t>
  </si>
  <si>
    <t>151101101R00</t>
  </si>
  <si>
    <t>Pažení a rozepření stěn rýh - příložné - hl.do 2 m kanalizace</t>
  </si>
  <si>
    <t>m2</t>
  </si>
  <si>
    <t>10</t>
  </si>
  <si>
    <t>151101211R00</t>
  </si>
  <si>
    <t>Odstranění pažení stěn - příložné - hl. do 4 m</t>
  </si>
  <si>
    <t>12</t>
  </si>
  <si>
    <t>7</t>
  </si>
  <si>
    <t>161101101R00</t>
  </si>
  <si>
    <t>Svislé přemístění výkopku z hor.1-4 do 2,5 m</t>
  </si>
  <si>
    <t>14</t>
  </si>
  <si>
    <t>162701105R00</t>
  </si>
  <si>
    <t>Vodorovné přemístění výkopku z hor.1-4 do 10000 m přebytečná</t>
  </si>
  <si>
    <t>16</t>
  </si>
  <si>
    <t>9</t>
  </si>
  <si>
    <t>171201201R00</t>
  </si>
  <si>
    <t>Uložení sypaniny na skl.-sypanina na výšku přes 2m</t>
  </si>
  <si>
    <t>18</t>
  </si>
  <si>
    <t>171209999T00</t>
  </si>
  <si>
    <t>Poplatek za ulozeni zeminy na skládku</t>
  </si>
  <si>
    <t>20</t>
  </si>
  <si>
    <t>11</t>
  </si>
  <si>
    <t>175101101R00</t>
  </si>
  <si>
    <t>Obsyp potrubí bez prohození sypaniny</t>
  </si>
  <si>
    <t>22</t>
  </si>
  <si>
    <t>181101102R00</t>
  </si>
  <si>
    <t>Úprava pláně v zářezech v hor. 1-4, se zhutněním dle podkl. betonu</t>
  </si>
  <si>
    <t>24</t>
  </si>
  <si>
    <t>26</t>
  </si>
  <si>
    <t>Vrty</t>
  </si>
  <si>
    <t>13</t>
  </si>
  <si>
    <t>229942112R00</t>
  </si>
  <si>
    <t>Trubkové mikropiloty z trub D 89/16</t>
  </si>
  <si>
    <t>m</t>
  </si>
  <si>
    <t>229946112R00</t>
  </si>
  <si>
    <t>Hlavy mikropilot z ocel. desky 270/270mm tl. 30mm</t>
  </si>
  <si>
    <t>ks</t>
  </si>
  <si>
    <t>28</t>
  </si>
  <si>
    <t>281602111r00</t>
  </si>
  <si>
    <t>injektáž mikropilot</t>
  </si>
  <si>
    <t>30</t>
  </si>
  <si>
    <t>281611111R00</t>
  </si>
  <si>
    <t>Hmoty pro injektování mikropilot</t>
  </si>
  <si>
    <t>t</t>
  </si>
  <si>
    <t>32</t>
  </si>
  <si>
    <t>17</t>
  </si>
  <si>
    <t>281</t>
  </si>
  <si>
    <t>Doprava a mobilizace strojů a zařízení</t>
  </si>
  <si>
    <t>kpl</t>
  </si>
  <si>
    <t>34</t>
  </si>
  <si>
    <t>281.1</t>
  </si>
  <si>
    <t>36</t>
  </si>
  <si>
    <t>27</t>
  </si>
  <si>
    <t>Základy</t>
  </si>
  <si>
    <t>19</t>
  </si>
  <si>
    <t>274321411R00</t>
  </si>
  <si>
    <t>Železobeton základových pasů C 25/30 XC2</t>
  </si>
  <si>
    <t>38</t>
  </si>
  <si>
    <t>274361821R00</t>
  </si>
  <si>
    <t>Výztuž základ. pasů z betonářské oceli 10505 (R)</t>
  </si>
  <si>
    <t>40</t>
  </si>
  <si>
    <t>967052021R00</t>
  </si>
  <si>
    <t>Zdrsnění betonové plochy kladivy, napojení nových pasů</t>
  </si>
  <si>
    <t>42</t>
  </si>
  <si>
    <t>Svislé a kompletní konstrukce</t>
  </si>
  <si>
    <t>317168111R00</t>
  </si>
  <si>
    <t>Překlad POROTHERM plochý 115x71x1000 mm</t>
  </si>
  <si>
    <t>44</t>
  </si>
  <si>
    <t>23</t>
  </si>
  <si>
    <t>317168111R00.1</t>
  </si>
  <si>
    <t>Překlad POROTHERM plochý 115x71x1250 mm</t>
  </si>
  <si>
    <t>46</t>
  </si>
  <si>
    <t>317168121R00</t>
  </si>
  <si>
    <t>Překlad POROTHERM plochý 145x71x1250 mm</t>
  </si>
  <si>
    <t>48</t>
  </si>
  <si>
    <t>25</t>
  </si>
  <si>
    <t>342241191R00</t>
  </si>
  <si>
    <t>Příplatek za vyzdívání a kotvení příček</t>
  </si>
  <si>
    <t>50</t>
  </si>
  <si>
    <t>342248152R00</t>
  </si>
  <si>
    <t>Příčky  keramické tl. 11,5</t>
  </si>
  <si>
    <t>52</t>
  </si>
  <si>
    <t>342248154R00</t>
  </si>
  <si>
    <t>Příčky  keramické  tl. 140 mm</t>
  </si>
  <si>
    <t>54</t>
  </si>
  <si>
    <t>342254811R00</t>
  </si>
  <si>
    <t>Příčky z cihel pórobetonových tl. 150 mm</t>
  </si>
  <si>
    <t>56</t>
  </si>
  <si>
    <t>Vodorovné konstrukce</t>
  </si>
  <si>
    <t>29</t>
  </si>
  <si>
    <t>451573111R00</t>
  </si>
  <si>
    <t>Lože pod potrubí a obsyp ze štěrkopísku do 63 mm</t>
  </si>
  <si>
    <t>58</t>
  </si>
  <si>
    <t>51</t>
  </si>
  <si>
    <t>Chodníky</t>
  </si>
  <si>
    <t>113106121R00</t>
  </si>
  <si>
    <t>Rozebrání dlažeb z betonových dlaždic na sucho</t>
  </si>
  <si>
    <t>60</t>
  </si>
  <si>
    <t>31</t>
  </si>
  <si>
    <t>564861111R00</t>
  </si>
  <si>
    <t>Podklad ze štěrkodrti po zhutnění tloušťky 20 cm</t>
  </si>
  <si>
    <t>62</t>
  </si>
  <si>
    <t>596212211U00</t>
  </si>
  <si>
    <t>Klad zámk dl tl80 skA -100m2 použito vybouraných</t>
  </si>
  <si>
    <t>64</t>
  </si>
  <si>
    <t>61</t>
  </si>
  <si>
    <t>Úpravy povrchů vnitřní</t>
  </si>
  <si>
    <t>33</t>
  </si>
  <si>
    <t>611421231R00</t>
  </si>
  <si>
    <t>Oprava váp.omítek stropů do 10% plochy - štukových místn. 0.1 - 0.14</t>
  </si>
  <si>
    <t>66</t>
  </si>
  <si>
    <t>612421331R00</t>
  </si>
  <si>
    <t>Oprava vápen.omítek stěn do 30 % pl. - štukových stáv. obvod. zdi</t>
  </si>
  <si>
    <t>68</t>
  </si>
  <si>
    <t>35</t>
  </si>
  <si>
    <t>612473182R00</t>
  </si>
  <si>
    <t>Omítka vnitř.zdiva ze such.směsi, štuková, strojně na nové zdi</t>
  </si>
  <si>
    <t>70</t>
  </si>
  <si>
    <t>612473186R00</t>
  </si>
  <si>
    <t>Příplatek za zabudované rohovníky, stěny</t>
  </si>
  <si>
    <t>72</t>
  </si>
  <si>
    <t>Úpravy povrchů vnější</t>
  </si>
  <si>
    <t>37</t>
  </si>
  <si>
    <t>621221001U00</t>
  </si>
  <si>
    <t>74</t>
  </si>
  <si>
    <t>621531021U00</t>
  </si>
  <si>
    <t>Silikon zrn omítka 2,0mm vně podhledů ozn.F3, F4</t>
  </si>
  <si>
    <t>76</t>
  </si>
  <si>
    <t>39</t>
  </si>
  <si>
    <t>622211001U00</t>
  </si>
  <si>
    <t>78</t>
  </si>
  <si>
    <t>622221001U00</t>
  </si>
  <si>
    <t>80</t>
  </si>
  <si>
    <t>41</t>
  </si>
  <si>
    <t>622222001U00</t>
  </si>
  <si>
    <t>82</t>
  </si>
  <si>
    <t>622432111R00</t>
  </si>
  <si>
    <t>84</t>
  </si>
  <si>
    <t>43</t>
  </si>
  <si>
    <t>622531021U00</t>
  </si>
  <si>
    <t>Silikon zrn omítka 2,0mm vně stěna, F1, F2</t>
  </si>
  <si>
    <t>86</t>
  </si>
  <si>
    <t>622903110U00</t>
  </si>
  <si>
    <t>Mytí vně omítek slož 1-2 tlak.vodou</t>
  </si>
  <si>
    <t>88</t>
  </si>
  <si>
    <t>45</t>
  </si>
  <si>
    <t>629991011U00</t>
  </si>
  <si>
    <t>Zakrytí otvor fólie+páska</t>
  </si>
  <si>
    <t>90</t>
  </si>
  <si>
    <t>629999022U00</t>
  </si>
  <si>
    <t>Přípl omítka zaoblení</t>
  </si>
  <si>
    <t>92</t>
  </si>
  <si>
    <t>47</t>
  </si>
  <si>
    <t>283</t>
  </si>
  <si>
    <t>94</t>
  </si>
  <si>
    <t>62240</t>
  </si>
  <si>
    <t>96</t>
  </si>
  <si>
    <t>49</t>
  </si>
  <si>
    <t>631</t>
  </si>
  <si>
    <t>98</t>
  </si>
  <si>
    <t>6311</t>
  </si>
  <si>
    <t>100</t>
  </si>
  <si>
    <t>63</t>
  </si>
  <si>
    <t>Podlahy a podlahové konstrukce</t>
  </si>
  <si>
    <t>631312621R00</t>
  </si>
  <si>
    <t>Mazanina betonová tl. 5 - 8 cm C 20/25 podl. D</t>
  </si>
  <si>
    <t>102</t>
  </si>
  <si>
    <t>631313611R00</t>
  </si>
  <si>
    <t>Mazanina betonová tl. 8 - 12 cm C 16/20 podkl. beton</t>
  </si>
  <si>
    <t>104</t>
  </si>
  <si>
    <t>53</t>
  </si>
  <si>
    <t>631313621R00</t>
  </si>
  <si>
    <t>Mazanina betonová tl. 8 - 12 cm C 20/25 podl. E</t>
  </si>
  <si>
    <t>106</t>
  </si>
  <si>
    <t>631319205U00</t>
  </si>
  <si>
    <t>Přípl mazanina ocel vlákno 35kg/m3</t>
  </si>
  <si>
    <t>108</t>
  </si>
  <si>
    <t>55</t>
  </si>
  <si>
    <t>634111114U00</t>
  </si>
  <si>
    <t>Obvod dilatace v10cm stěna/mazanina</t>
  </si>
  <si>
    <t>110</t>
  </si>
  <si>
    <t>Výplně otvorů</t>
  </si>
  <si>
    <t>642942111RT2</t>
  </si>
  <si>
    <t>Osazení zárubní dveřních ocelových, pl. do 2,5 m2 včetně dodávky zárubně  60 x 197 x 11 cm</t>
  </si>
  <si>
    <t>112</t>
  </si>
  <si>
    <t>57</t>
  </si>
  <si>
    <t>642942111RT3</t>
  </si>
  <si>
    <t>Osazení zárubní dveřních ocelových, pl. do 2,5 m2 včetně dodávky zárubně  70 x 197 x 11 cm</t>
  </si>
  <si>
    <t>114</t>
  </si>
  <si>
    <t>642942111RU4</t>
  </si>
  <si>
    <t>Osazení zárubní dveřních ocelových, pl. do 2,5 m2 včetně dodávky zárubně  80 x 197 x 16 cm</t>
  </si>
  <si>
    <t>116</t>
  </si>
  <si>
    <t>Lešení a stavební výtahy</t>
  </si>
  <si>
    <t>59</t>
  </si>
  <si>
    <t>941941031R00</t>
  </si>
  <si>
    <t>Montáž lešení leh.řad.s podlahami,š.do 1 m, H 10 m</t>
  </si>
  <si>
    <t>118</t>
  </si>
  <si>
    <t>941941191R00</t>
  </si>
  <si>
    <t>Příplatek za každý měsíc použití lešení k pol.1031</t>
  </si>
  <si>
    <t>120</t>
  </si>
  <si>
    <t>941941831R00</t>
  </si>
  <si>
    <t>Demontáž lešení leh.řad.s podlahami,š.1 m, H 10 m</t>
  </si>
  <si>
    <t>122</t>
  </si>
  <si>
    <t>95</t>
  </si>
  <si>
    <t>Dokončující konstrukce a práce</t>
  </si>
  <si>
    <t>952901221R00</t>
  </si>
  <si>
    <t>Vyčištění průmyslových budov a objektů výrobních</t>
  </si>
  <si>
    <t>124</t>
  </si>
  <si>
    <t>953943111R00</t>
  </si>
  <si>
    <t>Osazení kovových předmětů do zdiva, 1 kg / kus orient. tabulky</t>
  </si>
  <si>
    <t>126</t>
  </si>
  <si>
    <t>953943112R00</t>
  </si>
  <si>
    <t>Osazení kovových předmětů do zdiva, 5 kg / kus mřížky 20/20</t>
  </si>
  <si>
    <t>128</t>
  </si>
  <si>
    <t>65</t>
  </si>
  <si>
    <t>953943113R00</t>
  </si>
  <si>
    <t>Osazení kovových předmětů do zdiva, 15 kg / kus hasící přístroje</t>
  </si>
  <si>
    <t>130</t>
  </si>
  <si>
    <t>553</t>
  </si>
  <si>
    <t>Hasící přístroj sněhový</t>
  </si>
  <si>
    <t>132</t>
  </si>
  <si>
    <t>67</t>
  </si>
  <si>
    <t>5532</t>
  </si>
  <si>
    <t>Hasící přístroj práškový</t>
  </si>
  <si>
    <t>134</t>
  </si>
  <si>
    <t>5533</t>
  </si>
  <si>
    <t>Informační tabulky</t>
  </si>
  <si>
    <t>136</t>
  </si>
  <si>
    <t>69</t>
  </si>
  <si>
    <t>5534</t>
  </si>
  <si>
    <t>Větrací mřížky 200/200mm, kovové bílé</t>
  </si>
  <si>
    <t>138</t>
  </si>
  <si>
    <t>Bourání konstrukcí</t>
  </si>
  <si>
    <t>962031113R00</t>
  </si>
  <si>
    <t>Bourání příček z cihel   plných tl. 65 mm</t>
  </si>
  <si>
    <t>140</t>
  </si>
  <si>
    <t>71</t>
  </si>
  <si>
    <t>962031116R00</t>
  </si>
  <si>
    <t>Bourání příček z cihel pálených plných tl. 140 mm</t>
  </si>
  <si>
    <t>142</t>
  </si>
  <si>
    <t>965043341R00</t>
  </si>
  <si>
    <t>Bourání podkladů bet., potěr tl. 10 cm, nad 4 m2</t>
  </si>
  <si>
    <t>144</t>
  </si>
  <si>
    <t>73</t>
  </si>
  <si>
    <t>965081813R00</t>
  </si>
  <si>
    <t>Bourání dlažeb   tl.do 30 mm, nad 1 m2 P1</t>
  </si>
  <si>
    <t>146</t>
  </si>
  <si>
    <t>967031142R00</t>
  </si>
  <si>
    <t>Přisekání rovných ostění cihelných na MC</t>
  </si>
  <si>
    <t>148</t>
  </si>
  <si>
    <t>75</t>
  </si>
  <si>
    <t>968061125R00</t>
  </si>
  <si>
    <t>Vyvěšení dřevěných dveřních křídel pl. do 2 m2</t>
  </si>
  <si>
    <t>150</t>
  </si>
  <si>
    <t>968062357R00</t>
  </si>
  <si>
    <t>Vybourání dřevěných rámů oken dvojitých nad  4 m2 podhl. světlíku</t>
  </si>
  <si>
    <t>152</t>
  </si>
  <si>
    <t>77</t>
  </si>
  <si>
    <t>968072455R00</t>
  </si>
  <si>
    <t>Vybourání kovových dveřních zárubní pl. do 2 m2</t>
  </si>
  <si>
    <t>154</t>
  </si>
  <si>
    <t>970241100R00</t>
  </si>
  <si>
    <t>Řezání prostého betonu hl. řezu 100 mm podkl. beton , pro injektáž a pasy</t>
  </si>
  <si>
    <t>156</t>
  </si>
  <si>
    <t>79</t>
  </si>
  <si>
    <t>971033251R00</t>
  </si>
  <si>
    <t>Vybourání otv. zeď cihel. 0,0225 m2, tl. 45cm, MVC pro VZT a mřížky</t>
  </si>
  <si>
    <t>158</t>
  </si>
  <si>
    <t>971042341R00</t>
  </si>
  <si>
    <t>Vybourání otvorů zdi betonové pl. 0,09 m2, tl.30cm pro ZI</t>
  </si>
  <si>
    <t>160</t>
  </si>
  <si>
    <t>81</t>
  </si>
  <si>
    <t>971042361R00</t>
  </si>
  <si>
    <t>Vybourání otvorů zdi betonové pl. 0,09 m2, tl.60cm pro ZI</t>
  </si>
  <si>
    <t>162</t>
  </si>
  <si>
    <t>976084111R00</t>
  </si>
  <si>
    <t>Vybourání ochranných úhelníků z jakéhokoliv zdiva kanálek v boxu, vč. roštu</t>
  </si>
  <si>
    <t>164</t>
  </si>
  <si>
    <t>83</t>
  </si>
  <si>
    <t>978011121R00</t>
  </si>
  <si>
    <t>Otlučení omítek vnitřních vápenných stropů do 10 %</t>
  </si>
  <si>
    <t>166</t>
  </si>
  <si>
    <t>978013141R00</t>
  </si>
  <si>
    <t>Otlučení omítek vnitřních stěn v rozsahu do 30 %</t>
  </si>
  <si>
    <t>168</t>
  </si>
  <si>
    <t>85</t>
  </si>
  <si>
    <t>978071261R00</t>
  </si>
  <si>
    <t>Odsekání   izolace lepenk. vodor. nad 1 m2 izolace na podkl. betonu</t>
  </si>
  <si>
    <t>170</t>
  </si>
  <si>
    <t>978071321R00</t>
  </si>
  <si>
    <t>Odsek.omítky a iz.desek(&gt;120m3/kg)tl.5cm nad 1m2 (Lignopor na stěnách)</t>
  </si>
  <si>
    <t>172</t>
  </si>
  <si>
    <t>97</t>
  </si>
  <si>
    <t>Prorážení otvorů</t>
  </si>
  <si>
    <t>87</t>
  </si>
  <si>
    <t>971052231R00</t>
  </si>
  <si>
    <t>Vybourání otvorů zdi želbet. 0,0225 m2, tl. 15 cm</t>
  </si>
  <si>
    <t>174</t>
  </si>
  <si>
    <t>99</t>
  </si>
  <si>
    <t>Staveništní přesun hmot</t>
  </si>
  <si>
    <t>999281111R00</t>
  </si>
  <si>
    <t>Přesun hmot pro opravy a údržbu do výšky 25 m</t>
  </si>
  <si>
    <t>176</t>
  </si>
  <si>
    <t>711</t>
  </si>
  <si>
    <t>Izolace proti vodě</t>
  </si>
  <si>
    <t>89</t>
  </si>
  <si>
    <t>711111001RZ1</t>
  </si>
  <si>
    <t>Izolace proti vlhkosti vodor. nátěr ALP za studena 1x nátěr - včetně dodávky penetračního laku ALP</t>
  </si>
  <si>
    <t>178</t>
  </si>
  <si>
    <t>711141559R00</t>
  </si>
  <si>
    <t>Izolace proti vlhk. vodorovná pásy přitavením</t>
  </si>
  <si>
    <t>180</t>
  </si>
  <si>
    <t>91</t>
  </si>
  <si>
    <t>711212001RW1</t>
  </si>
  <si>
    <t>Hydroizolační povlak - nátěr pod zateplení soklu</t>
  </si>
  <si>
    <t>182</t>
  </si>
  <si>
    <t>628522502</t>
  </si>
  <si>
    <t>Pás modif. asfalt</t>
  </si>
  <si>
    <t>184</t>
  </si>
  <si>
    <t>93</t>
  </si>
  <si>
    <t>998711201R00</t>
  </si>
  <si>
    <t>Přesun hmot pro izolace proti vodě, výšky do 6 m</t>
  </si>
  <si>
    <t>%</t>
  </si>
  <si>
    <t>186</t>
  </si>
  <si>
    <t>713</t>
  </si>
  <si>
    <t>Izolace tepelné</t>
  </si>
  <si>
    <t>713121111R00</t>
  </si>
  <si>
    <t>Izolace tepelná podlah na sucho, jednovrstvá podl. D</t>
  </si>
  <si>
    <t>188</t>
  </si>
  <si>
    <t>713191100RT9</t>
  </si>
  <si>
    <t>Položení separační fólie včetně dodávky fólie</t>
  </si>
  <si>
    <t>190</t>
  </si>
  <si>
    <t>28376060</t>
  </si>
  <si>
    <t>Deska izolační  EPS  tl. 20 mm</t>
  </si>
  <si>
    <t>192</t>
  </si>
  <si>
    <t>998713201R00</t>
  </si>
  <si>
    <t>Přesun hmot pro izolace tepelné, výšky do 6 m</t>
  </si>
  <si>
    <t>194</t>
  </si>
  <si>
    <t>764</t>
  </si>
  <si>
    <t>Konstrukce klempířské</t>
  </si>
  <si>
    <t>764410850R00</t>
  </si>
  <si>
    <t>Demontáž oplechování parapetů,rš od 100 do 330 mm</t>
  </si>
  <si>
    <t>196</t>
  </si>
  <si>
    <t>764510240R00</t>
  </si>
  <si>
    <t>Oplechování parapetů včetně rohů z Cu, rš 250 mm</t>
  </si>
  <si>
    <t>198</t>
  </si>
  <si>
    <t>764521220R00</t>
  </si>
  <si>
    <t>200</t>
  </si>
  <si>
    <t>101</t>
  </si>
  <si>
    <t>998764201R00</t>
  </si>
  <si>
    <t>202</t>
  </si>
  <si>
    <t>766</t>
  </si>
  <si>
    <t>Konstrukce truhlářské</t>
  </si>
  <si>
    <t>766812113R00</t>
  </si>
  <si>
    <t>204</t>
  </si>
  <si>
    <t>103</t>
  </si>
  <si>
    <t>766620020RA0</t>
  </si>
  <si>
    <t>Montáž oken zdvojených jednokřídlových, do 0,81 m2 ozn.02, 03</t>
  </si>
  <si>
    <t>206</t>
  </si>
  <si>
    <t>766620022RA0</t>
  </si>
  <si>
    <t>Montáž oken zdvojených  , do 2,10 m2 ozn.01</t>
  </si>
  <si>
    <t>208</t>
  </si>
  <si>
    <t>105</t>
  </si>
  <si>
    <t>766660010RA0</t>
  </si>
  <si>
    <t>Montáž dveří jednokřídlových šířky 60 cm ozn.D3, D4*</t>
  </si>
  <si>
    <t>210</t>
  </si>
  <si>
    <t>766660012RA0</t>
  </si>
  <si>
    <t>Montáž dveří jednokřídlových šířky 70 cm ozn.D2</t>
  </si>
  <si>
    <t>212</t>
  </si>
  <si>
    <t>107</t>
  </si>
  <si>
    <t>766660014RA0</t>
  </si>
  <si>
    <t>214</t>
  </si>
  <si>
    <t>611</t>
  </si>
  <si>
    <t>Ozn.01 Dřev. okno 120/120 s pož. odolností, popis dle tabulky</t>
  </si>
  <si>
    <t>216</t>
  </si>
  <si>
    <t>109</t>
  </si>
  <si>
    <t>6111</t>
  </si>
  <si>
    <t>Ozn.02 Dtto, 90/90, popis dle tabulky</t>
  </si>
  <si>
    <t>218</t>
  </si>
  <si>
    <t>6112</t>
  </si>
  <si>
    <t>Ozn.03 Dtto, 60/30, pops dle tabulky</t>
  </si>
  <si>
    <t>220</t>
  </si>
  <si>
    <t>111</t>
  </si>
  <si>
    <t>6113</t>
  </si>
  <si>
    <t>Ozn.D1 Vnitřní dveře dřev. 80/197, EW15,DP3+C2 popis dle tabulky</t>
  </si>
  <si>
    <t>222</t>
  </si>
  <si>
    <t>6114</t>
  </si>
  <si>
    <t>Ozn.D2 Vnitřní dveře dřev. 70/197, popis dle tabulky</t>
  </si>
  <si>
    <t>224</t>
  </si>
  <si>
    <t>113</t>
  </si>
  <si>
    <t>6115</t>
  </si>
  <si>
    <t>Ozn.D3 Dtto, 60/197, popi dle tabulky</t>
  </si>
  <si>
    <t>226</t>
  </si>
  <si>
    <t>6116</t>
  </si>
  <si>
    <t>228</t>
  </si>
  <si>
    <t>115</t>
  </si>
  <si>
    <t>230</t>
  </si>
  <si>
    <t>232</t>
  </si>
  <si>
    <t>767</t>
  </si>
  <si>
    <t>Konstrukce zámečnické</t>
  </si>
  <si>
    <t>117</t>
  </si>
  <si>
    <t>767586201R00</t>
  </si>
  <si>
    <t>Montáž podhledu pod světlíkem</t>
  </si>
  <si>
    <t>234</t>
  </si>
  <si>
    <t>767587001R00</t>
  </si>
  <si>
    <t>236</t>
  </si>
  <si>
    <t>119</t>
  </si>
  <si>
    <t>553.1</t>
  </si>
  <si>
    <t>238</t>
  </si>
  <si>
    <t>998767201R00</t>
  </si>
  <si>
    <t>Přesun hmot pro zámečnické konstr., výšky do 6 m</t>
  </si>
  <si>
    <t>240</t>
  </si>
  <si>
    <t>771</t>
  </si>
  <si>
    <t>Podlahy z dlaždic a obklady</t>
  </si>
  <si>
    <t>121</t>
  </si>
  <si>
    <t>771101210R00</t>
  </si>
  <si>
    <t>Penetrace podkladu pod dlažby</t>
  </si>
  <si>
    <t>242</t>
  </si>
  <si>
    <t>771474112U00</t>
  </si>
  <si>
    <t>Mtž sokl keram rovný flex lep -90</t>
  </si>
  <si>
    <t>244</t>
  </si>
  <si>
    <t>123</t>
  </si>
  <si>
    <t>771575113R00</t>
  </si>
  <si>
    <t>Montáž podlah keram.,hladké, tmel,</t>
  </si>
  <si>
    <t>246</t>
  </si>
  <si>
    <t>771579191U00</t>
  </si>
  <si>
    <t>Přípl podlaha keram plocha -5m2</t>
  </si>
  <si>
    <t>248</t>
  </si>
  <si>
    <t>125</t>
  </si>
  <si>
    <t>771990111U00</t>
  </si>
  <si>
    <t>Vyrovnání samoniv stěrkou tl4 15MPa</t>
  </si>
  <si>
    <t>250</t>
  </si>
  <si>
    <t>597</t>
  </si>
  <si>
    <t>252</t>
  </si>
  <si>
    <t>127</t>
  </si>
  <si>
    <t>5971</t>
  </si>
  <si>
    <t>Keramický soklík</t>
  </si>
  <si>
    <t>254</t>
  </si>
  <si>
    <t>998771201R00</t>
  </si>
  <si>
    <t>Přesun hmot pro podlahy z dlaždic, výšky do 6 m</t>
  </si>
  <si>
    <t>256</t>
  </si>
  <si>
    <t>777</t>
  </si>
  <si>
    <t>Podlahy ze syntetických hmot</t>
  </si>
  <si>
    <t>129</t>
  </si>
  <si>
    <t>777615215R00</t>
  </si>
  <si>
    <t>Nátěry podlah betonových  2x Epoxid vč. penetrace podl.E, vč. soklíku</t>
  </si>
  <si>
    <t>258</t>
  </si>
  <si>
    <t>998777201R00</t>
  </si>
  <si>
    <t>Přesun hmot pro podlahy syntetické, výšky do 6 m</t>
  </si>
  <si>
    <t>260</t>
  </si>
  <si>
    <t>781</t>
  </si>
  <si>
    <t>Obklady keramické</t>
  </si>
  <si>
    <t>131</t>
  </si>
  <si>
    <t>781101210R00</t>
  </si>
  <si>
    <t>Penetrace podkladu pod obklady</t>
  </si>
  <si>
    <t>262</t>
  </si>
  <si>
    <t>781415112U00</t>
  </si>
  <si>
    <t>Mtž obklad pórov disp lep -25ks/m2, vč. lišt a spárování</t>
  </si>
  <si>
    <t>264</t>
  </si>
  <si>
    <t>133</t>
  </si>
  <si>
    <t>597.1</t>
  </si>
  <si>
    <t>266</t>
  </si>
  <si>
    <t>998781201R00</t>
  </si>
  <si>
    <t>Přesun hmot pro obklady keramické, výšky do 6 m</t>
  </si>
  <si>
    <t>268</t>
  </si>
  <si>
    <t>783</t>
  </si>
  <si>
    <t>Nátěry</t>
  </si>
  <si>
    <t>135</t>
  </si>
  <si>
    <t>783195114U00</t>
  </si>
  <si>
    <t>Nátěr ocelových konstrukcí  "A" , dle odstranění</t>
  </si>
  <si>
    <t>270</t>
  </si>
  <si>
    <t>783201821R00</t>
  </si>
  <si>
    <t>Odstranění nátěrů z kovových konstrukcí opálením</t>
  </si>
  <si>
    <t>272</t>
  </si>
  <si>
    <t>137</t>
  </si>
  <si>
    <t>783225100R00</t>
  </si>
  <si>
    <t>Nátěr syntetický kovových konstrukcí 2x + 2x email zárubně</t>
  </si>
  <si>
    <t>274</t>
  </si>
  <si>
    <t>784</t>
  </si>
  <si>
    <t>Malby</t>
  </si>
  <si>
    <t>784434271R00</t>
  </si>
  <si>
    <t>Malba klih.2x, 2bar.+strop,pačok 2x, míst. do 3,8m</t>
  </si>
  <si>
    <t>276</t>
  </si>
  <si>
    <t>139</t>
  </si>
  <si>
    <t>784453101U00</t>
  </si>
  <si>
    <t>Malba 2xdisp DÜFA b+pen míst -3,8m podhled světlíku</t>
  </si>
  <si>
    <t>278</t>
  </si>
  <si>
    <t>787</t>
  </si>
  <si>
    <t>Zasklívání</t>
  </si>
  <si>
    <t>787300801R00</t>
  </si>
  <si>
    <t>Vysklívání střešních konstrukcí tmelených stávající světlík</t>
  </si>
  <si>
    <t>280</t>
  </si>
  <si>
    <t>141</t>
  </si>
  <si>
    <t>787340230R00</t>
  </si>
  <si>
    <t>Zaskl.střech,pod/zatmel.polykarbonátem</t>
  </si>
  <si>
    <t>282</t>
  </si>
  <si>
    <t>634</t>
  </si>
  <si>
    <t>Čirý ohýbaný polykarbonát světlíku</t>
  </si>
  <si>
    <t>284</t>
  </si>
  <si>
    <t>143</t>
  </si>
  <si>
    <t>998787201R00</t>
  </si>
  <si>
    <t>Přesun hmot pro zasklívání, výšky do 6 m</t>
  </si>
  <si>
    <t>286</t>
  </si>
  <si>
    <t>D96</t>
  </si>
  <si>
    <t>Přesuny suti a vybouraných hmot</t>
  </si>
  <si>
    <t>979081111R00</t>
  </si>
  <si>
    <t>Nakládání a odvoz suti a vybour. hmot a přebytku z injektáže na skládku a likvidace zákonným způsobem</t>
  </si>
  <si>
    <t>288</t>
  </si>
  <si>
    <t>02 - SO 01 - Zdravotně technické instalace</t>
  </si>
  <si>
    <t>721 - Zdravotechnika - vnitřní kanalizace</t>
  </si>
  <si>
    <t>722 - Zdravotechnika - vnitřní vodovod</t>
  </si>
  <si>
    <t>725 - Zdravotechnika - zařizovací předměty</t>
  </si>
  <si>
    <t>726 - Zdravotechnika - předstěnové instalace</t>
  </si>
  <si>
    <t>727 - Zdravotechnika - požární ochrana</t>
  </si>
  <si>
    <t>721</t>
  </si>
  <si>
    <t>Zdravotechnika - vnitřní kanalizace</t>
  </si>
  <si>
    <t>721100902</t>
  </si>
  <si>
    <t>Přetěsnění potrubí hrdlového do DN 100</t>
  </si>
  <si>
    <t>kus</t>
  </si>
  <si>
    <t>721100906</t>
  </si>
  <si>
    <t>Přetěsnění potrubí hrdlového do DN 200</t>
  </si>
  <si>
    <t>721110806</t>
  </si>
  <si>
    <t>Demontáž potrubí kameninové do DN 200</t>
  </si>
  <si>
    <t>721110952</t>
  </si>
  <si>
    <t>Potrubí kameninové vsazení odbočky DN 125 - výměr: přípojení nového svodného PVC potrubí na stávající kameninové svodné potrubí</t>
  </si>
  <si>
    <t>721140802</t>
  </si>
  <si>
    <t>Demontáž potrubí litinové do DN 100</t>
  </si>
  <si>
    <t>721171803</t>
  </si>
  <si>
    <t>Demontáž potrubí z PVC do D 75</t>
  </si>
  <si>
    <t>721171808</t>
  </si>
  <si>
    <t>Demontáž potrubí z PVC do D 114</t>
  </si>
  <si>
    <t>721171914</t>
  </si>
  <si>
    <t>Potrubí z PP propojení potrubí DN 75 - výměr: napojení stávajících střechních vpustí na nové odpadní potrubí</t>
  </si>
  <si>
    <t>721171915</t>
  </si>
  <si>
    <t>Potrubí z PP propojení potrubí DN 110 - výměr: napojení stávajících střechních vpustí na nové odpadní potrubí</t>
  </si>
  <si>
    <t>721173401</t>
  </si>
  <si>
    <t>Potrubí kanalizační plastové svodné systém KG DN 100 - výměr: 15m včetně prořezu</t>
  </si>
  <si>
    <t>721173402</t>
  </si>
  <si>
    <t>Potrubí kanalizační plastové svodné systém KG DN 125 - výměr: 48m včetně prořezu</t>
  </si>
  <si>
    <t>721174024</t>
  </si>
  <si>
    <t>Potrubí kanalizační z PP odpadní systém HT DN 70 - výměr: 25m včetně prořezu</t>
  </si>
  <si>
    <t>721174025</t>
  </si>
  <si>
    <t>Potrubí kanalizační z PP odpadní systém HT DN 100 - výměr: 22m včetně prořezu</t>
  </si>
  <si>
    <t>721174042</t>
  </si>
  <si>
    <t>Potrubí kanalizační z PP připojovací systém HT DN 40 - výměr: 2m včetně prořezu</t>
  </si>
  <si>
    <t>721174043</t>
  </si>
  <si>
    <t>Potrubí kanalizační z PP připojovací systém HT DN 50 - výměr: 7m včetně prořezu</t>
  </si>
  <si>
    <t>721174045</t>
  </si>
  <si>
    <t>Potrubí kanalizační z PP připojovací systém HT DN 100 - výměr: 2m včetně prořezu</t>
  </si>
  <si>
    <t>721194105</t>
  </si>
  <si>
    <t>Vyvedení a upevnění odpadních výpustek DN 50</t>
  </si>
  <si>
    <t>721194109</t>
  </si>
  <si>
    <t>Vyvedení a upevnění odpadních výpustek DN 100</t>
  </si>
  <si>
    <t>721212111</t>
  </si>
  <si>
    <t>Odtokový sprchový žlab délky 700 mm s krycím roštem a zápachovou uzávěrkou - výměr: délky 600mm</t>
  </si>
  <si>
    <t>721242115</t>
  </si>
  <si>
    <t>Lapač střešních splavenin z PP se zápachovou klapkou a lapacím košem DN 110</t>
  </si>
  <si>
    <t>721273152</t>
  </si>
  <si>
    <t>Hlavice ventilační polypropylen PP DN 75</t>
  </si>
  <si>
    <t>721273153</t>
  </si>
  <si>
    <t>Hlavice ventilační polypropylen PP DN 110</t>
  </si>
  <si>
    <t>721290111</t>
  </si>
  <si>
    <t>Zkouška těsnosti potrubí kanalizace vodou do DN 125 - výměr: nvčetně stávajícího potrubí</t>
  </si>
  <si>
    <t>721290821</t>
  </si>
  <si>
    <t>Přemístění vnitrostaveništní demontovaných hmot vnitřní kanalizace v objektech výšky do 6 m</t>
  </si>
  <si>
    <t>72101 Rpol</t>
  </si>
  <si>
    <t>Stavební přípomoci - při rozvodech kanalizace a vodovodu</t>
  </si>
  <si>
    <t>hod</t>
  </si>
  <si>
    <t>998721101</t>
  </si>
  <si>
    <t>Přesun hmot tonážní pro vnitřní kanalizace v objektech v do 6 m</t>
  </si>
  <si>
    <t>998721181</t>
  </si>
  <si>
    <t>Příplatek k přesunu hmot tonážní 721 prováděný bez použití mechanizace</t>
  </si>
  <si>
    <t>998721194</t>
  </si>
  <si>
    <t>Příplatek k přesunu hmot tonážní 721 za zvětšený přesun do 1000 m</t>
  </si>
  <si>
    <t>998721199</t>
  </si>
  <si>
    <t>Příplatek k přesunu hmot tonážní 721 za zvětšený přesun ZKD 1000 m přes 1000 m - do 10,0 km</t>
  </si>
  <si>
    <t>722</t>
  </si>
  <si>
    <t>Zdravotechnika - vnitřní vodovod</t>
  </si>
  <si>
    <t>722170801</t>
  </si>
  <si>
    <t>Demontáž rozvodů vody z plastů do D 25</t>
  </si>
  <si>
    <t>722170804</t>
  </si>
  <si>
    <t>Demontáž rozvodů vody z plastů do D 50</t>
  </si>
  <si>
    <t>722171914</t>
  </si>
  <si>
    <t>Potrubí plastové odříznutí trubky D do 32 mm</t>
  </si>
  <si>
    <t>722173914</t>
  </si>
  <si>
    <t>Potrubí plastové spoje svar polyfuze D do 32 mm</t>
  </si>
  <si>
    <t>722174003</t>
  </si>
  <si>
    <t>Potrubí vodovodní plastové PPR svar polyfuze PN 16 D 25 x 3,5 mm - výměr: SV-50m včetně 10%prořezů</t>
  </si>
  <si>
    <t>722174004</t>
  </si>
  <si>
    <t>Potrubí vodovodní plastové PPR svar polyfuze PN 16 D 32 x 4,4 mm - výměr: SV-18m včetně 10%prořezů</t>
  </si>
  <si>
    <t>722174023</t>
  </si>
  <si>
    <t>Potrubí vodovodní plastové PPR svar polyfuze PN 20 D 25 x 4,2 mm - TV-19m včetně 10%prořezů</t>
  </si>
  <si>
    <t>722174024</t>
  </si>
  <si>
    <t>Potrubí vodovodní plastové PPR svar polyfuze PN 20 D 32 x5,4 mm - TV-6m včetně 10%prořezů</t>
  </si>
  <si>
    <t>722179191</t>
  </si>
  <si>
    <t>Příplatek k rozvodu vody z plastů za malý rozsah prací na zakázce do 20 m</t>
  </si>
  <si>
    <t>722181222</t>
  </si>
  <si>
    <t>Ochrana vodovodního potrubí přilepenými tepelně izolačními trubicemi z PE tl do 10 mm DN do 42 mm - výměr:SV: D25/50 + D32/18 včetně 10%prořezů</t>
  </si>
  <si>
    <t>722181242</t>
  </si>
  <si>
    <t>Ochrana vodovodního potrubí přilepenými tepelně izolačními trubicemi z PE tl do 20 mm DN do 42 mm - výměr: TV-D25/19m včetně 10%prořezů</t>
  </si>
  <si>
    <t>722181252</t>
  </si>
  <si>
    <t>Ochrana vodovodního potrubí přilepenými tepelně izolačními trubicemi z PE tl do 25 mm DN do 42 mm - výměr: TV-D32/6m včetně 10%prořezů</t>
  </si>
  <si>
    <t>722181812</t>
  </si>
  <si>
    <t>Demontáž plstěných pásů z trub do D 50</t>
  </si>
  <si>
    <t>722182012</t>
  </si>
  <si>
    <t>Podpůrný žlab pro potrubí D 25</t>
  </si>
  <si>
    <t>722182013</t>
  </si>
  <si>
    <t>Podpůrný žlab pro potrubí D 32</t>
  </si>
  <si>
    <t>722190401</t>
  </si>
  <si>
    <t>Vyvedení a upevnění výpustku do DN 25</t>
  </si>
  <si>
    <t>722190901</t>
  </si>
  <si>
    <t>Uzavření nebo otevření vodovodního potrubí při opravách</t>
  </si>
  <si>
    <t>722220111</t>
  </si>
  <si>
    <t>Nástěnka pro výtokový ventil G 1/2 s jedním závitem</t>
  </si>
  <si>
    <t>722220121</t>
  </si>
  <si>
    <t>Nástěnka pro baterii G 1/2 s jedním závitem - výměr: 2 páry</t>
  </si>
  <si>
    <t>722220851</t>
  </si>
  <si>
    <t>Demontáž armatur závitových s jedním závitem G do 3/4</t>
  </si>
  <si>
    <t>722220862</t>
  </si>
  <si>
    <t>Demontáž armatur závitových se dvěma závity G do 5/4</t>
  </si>
  <si>
    <t>722231074</t>
  </si>
  <si>
    <t>Ventil zpětný G 1 PN 10 do 110°C se dvěma závity</t>
  </si>
  <si>
    <t>722231141</t>
  </si>
  <si>
    <t>Ventil závitový pojistný rohový G 1/2</t>
  </si>
  <si>
    <t>722231251</t>
  </si>
  <si>
    <t>Ventil pojistný mosazný G 1/2 PN 6 do 100°C k bojleru s vnitřním x vnějším závitem</t>
  </si>
  <si>
    <t>722232043</t>
  </si>
  <si>
    <t>Kohout kulový přímý G 1/2 PN 42 do 185°C vnitřní závit</t>
  </si>
  <si>
    <t>722232045</t>
  </si>
  <si>
    <t>Kohout kulový přímý G 1 PN 42 do 185°C vnitřní závit</t>
  </si>
  <si>
    <t>722232063</t>
  </si>
  <si>
    <t>Kohout kulový přímý G 1 PN 42 do 185°C vnitřní závit s vypouštěním</t>
  </si>
  <si>
    <t>722232104</t>
  </si>
  <si>
    <t>Kohout kulový přímý G 3/4 PN 42 do 185°C s vnějším a vnitřním závitem</t>
  </si>
  <si>
    <t>722290226</t>
  </si>
  <si>
    <t>Zkouška těsnosti vodovodního potrubí závitového do DN 50</t>
  </si>
  <si>
    <t>722290234</t>
  </si>
  <si>
    <t>Proplach a dezinfekce vodovodního potrubí do DN 80</t>
  </si>
  <si>
    <t>722290821</t>
  </si>
  <si>
    <t>Přemístění vnitrostaveništní demontovaných hmot pro vnitřní vodovod v objektech výšky do 6 m</t>
  </si>
  <si>
    <t>998722101</t>
  </si>
  <si>
    <t>Přesun hmot tonážní pro vnitřní vodovod v objektech v do 6 m</t>
  </si>
  <si>
    <t>998722181</t>
  </si>
  <si>
    <t>Příplatek k přesunu hmot tonážní 722 prováděný bez použití mechanizace</t>
  </si>
  <si>
    <t>998722194</t>
  </si>
  <si>
    <t>Příplatek k přesunu hmot tonážní 722 za zvětšený přesun do 1000 m</t>
  </si>
  <si>
    <t>998722199</t>
  </si>
  <si>
    <t>Příplatek k přesunu hmot tonážní 722 za zvětšený přesun ZKD 1000 m přes 1000 m - do 10,0 km</t>
  </si>
  <si>
    <t>725</t>
  </si>
  <si>
    <t>Zdravotechnika - zařizovací předměty</t>
  </si>
  <si>
    <t>725110814</t>
  </si>
  <si>
    <t>Demontáž klozetu Kombi, odsávací</t>
  </si>
  <si>
    <t>soubor</t>
  </si>
  <si>
    <t>725112022</t>
  </si>
  <si>
    <t>Klozet keramický závěsný na nosné stěny s hlubokým splachováním odpad vodorovný</t>
  </si>
  <si>
    <t>725121523</t>
  </si>
  <si>
    <t>Pisoárový záchodek automatický pro bateriové napájení</t>
  </si>
  <si>
    <t>725122813</t>
  </si>
  <si>
    <t>Demontáž pisoárových stání s nádrží a jedním záchodkem</t>
  </si>
  <si>
    <t>725210821</t>
  </si>
  <si>
    <t>Demontáž umyvadel bez výtokových armatur</t>
  </si>
  <si>
    <t>725211603</t>
  </si>
  <si>
    <t>Umyvadlo keramické připevněné na stěnu šrouby bílé bez krytu na sifon 600 mm</t>
  </si>
  <si>
    <t>725211705</t>
  </si>
  <si>
    <t>Umývátko keramické rohové 450 mm</t>
  </si>
  <si>
    <t>725240812</t>
  </si>
  <si>
    <t>Demontáž vaniček sprchových bez výtokových armatur</t>
  </si>
  <si>
    <t>725245101</t>
  </si>
  <si>
    <t>Zástěna sprchová jednokřídlá do výšky 2000 mm a šířky 750 mm - výměr: dle půdorysu pro š=660 mm</t>
  </si>
  <si>
    <t>725311121</t>
  </si>
  <si>
    <t>Dřez jednoduchý nerezový se zápachovou uzávěrkou s odkapávací plochou 560x480 mm a miskou</t>
  </si>
  <si>
    <t>725330820</t>
  </si>
  <si>
    <t>Demontáž výlevka diturvitová</t>
  </si>
  <si>
    <t>725331111</t>
  </si>
  <si>
    <t>Výlevka bez výtokových armatur keramická se sklopnou plastovou mřížkou 425 mm</t>
  </si>
  <si>
    <t>725532101</t>
  </si>
  <si>
    <t>Elektrický ohřívač zásobníkový akumulační závěsný svislý 10 l / 2 kW - výměr: 5,0 litrů pod umyvadlo</t>
  </si>
  <si>
    <t>725532114</t>
  </si>
  <si>
    <t>725535211</t>
  </si>
  <si>
    <t>Ventil pojistný G 1/2</t>
  </si>
  <si>
    <t>725535222</t>
  </si>
  <si>
    <t>Ventil pojistný bezpečnostní souprava redukčním ventilem a s výlevkou</t>
  </si>
  <si>
    <t>725590811</t>
  </si>
  <si>
    <t>Přemístění vnitrostaveništní demontovaných zařizovacích předmětů v objektech výšky do 6 m</t>
  </si>
  <si>
    <t>725813111</t>
  </si>
  <si>
    <t>Ventil rohový bez připojovací trubičky nebo flexi hadičky G 1/2 - výměr: roháček</t>
  </si>
  <si>
    <t>725819201</t>
  </si>
  <si>
    <t>Montáž ventilů nástěnných G 1/2</t>
  </si>
  <si>
    <t>72501 Rpol</t>
  </si>
  <si>
    <t>Venkovní výtokový ventil DN 15 v nezámrzném provedení - do stěny síly 380 mm</t>
  </si>
  <si>
    <t>725821312</t>
  </si>
  <si>
    <t>Baterie dřezové nástěnné pákové s otáčivým kulatým ústím a délkou ramínka 300 mm - výměr: pro výlevku</t>
  </si>
  <si>
    <t>725821326</t>
  </si>
  <si>
    <t>Baterie dřezové stojánkové pákové s otáčivým kulatým ústím a délkou ramínka 265 mm - výměr: pro dřez v kuchyň.lince</t>
  </si>
  <si>
    <t>725822612</t>
  </si>
  <si>
    <t>Baterie umyvadlové stojánkové pákové s výpustí - výměr: pro U-2 kusy + UM-1 kus</t>
  </si>
  <si>
    <t>725841311</t>
  </si>
  <si>
    <t>Baterie sprchové nástěnné pákové</t>
  </si>
  <si>
    <t>998725101</t>
  </si>
  <si>
    <t>Přesun hmot tonážní pro zařizovací předměty v objektech v do 6 m</t>
  </si>
  <si>
    <t>998725181</t>
  </si>
  <si>
    <t>Příplatek k přesunu hmot tonážní 725 prováděný bez použití mechanizace</t>
  </si>
  <si>
    <t>998725194</t>
  </si>
  <si>
    <t>Příplatek k přesunu hmot tonážní 725 za zvětšený přesun do 1000 m</t>
  </si>
  <si>
    <t>998725199</t>
  </si>
  <si>
    <t>Příplatek k přesunu hmot tonážní 725 za zvětšený přesun ZKD 1000 m přes 1000 m - do 10,0 km</t>
  </si>
  <si>
    <t>726</t>
  </si>
  <si>
    <t>Zdravotechnika - předstěnové instalace</t>
  </si>
  <si>
    <t>726131021</t>
  </si>
  <si>
    <t>Instalační předstěna - pisoár v 1300 mm do lehkých stěn s kovovou kcí</t>
  </si>
  <si>
    <t>726131041</t>
  </si>
  <si>
    <t>Instalační předstěna - klozet závěsný v 1120 mm s ovládáním zepředu do lehkých stěn s kovovou kcí</t>
  </si>
  <si>
    <t>726191001</t>
  </si>
  <si>
    <t>Zvukoizolační souprava pro klozet a bidet</t>
  </si>
  <si>
    <t>726191002</t>
  </si>
  <si>
    <t>Souprava pro předstěnovou montáž</t>
  </si>
  <si>
    <t>998726111</t>
  </si>
  <si>
    <t>Přesun hmot tonážní pro instalační prefabrikáty v objektech v do 6 m</t>
  </si>
  <si>
    <t>998726181</t>
  </si>
  <si>
    <t>Příplatek k přesunu hmot tonážní 726 prováděný bez použití mechanizace</t>
  </si>
  <si>
    <t>998726194</t>
  </si>
  <si>
    <t>Příplatek k přesunu hmot tonážní 726 za zvětšený přesun do 1000 m</t>
  </si>
  <si>
    <t>998726199</t>
  </si>
  <si>
    <t>Příplatek k přesunu hmot tonážní 726 za zvětšený přesun ZKD 1000 m přes 1000 m - do 10,0 km</t>
  </si>
  <si>
    <t>727</t>
  </si>
  <si>
    <t>Zdravotechnika - požární ochrana</t>
  </si>
  <si>
    <t>727111303</t>
  </si>
  <si>
    <t>Prostup kovového potrubí D 33 mm stěnou tl 10 cm včetně dodatečné izolace požární odolnost EI 60</t>
  </si>
  <si>
    <t>03 - SO 01 - Elektroinstalace</t>
  </si>
  <si>
    <t>Soupis:</t>
  </si>
  <si>
    <t>2 - dodatek 23</t>
  </si>
  <si>
    <t>D1 - elektromontáže</t>
  </si>
  <si>
    <t>D2 -  SLABOPROUDÝCH   ROZVODŮ</t>
  </si>
  <si>
    <t>D3 - C46M - ZEMNÍ   PRÁCE</t>
  </si>
  <si>
    <t>D1</t>
  </si>
  <si>
    <t>elektromontáže</t>
  </si>
  <si>
    <t>210810046</t>
  </si>
  <si>
    <t>CYKY-CYKYm 3Cx2.5 mm2 750V (PU)</t>
  </si>
  <si>
    <t>210810049</t>
  </si>
  <si>
    <t>CYKY-CYKYm 5Cx2.5 mm2 750V (PU)</t>
  </si>
  <si>
    <t>210810057</t>
  </si>
  <si>
    <t>CYKY-CYKYm 5Cx4 mm2 750V (PU)</t>
  </si>
  <si>
    <t>33918</t>
  </si>
  <si>
    <t>CYKY 3Cx2.5mm2</t>
  </si>
  <si>
    <t>33927</t>
  </si>
  <si>
    <t>CYKY 5Cx2.5mm2</t>
  </si>
  <si>
    <t>02962</t>
  </si>
  <si>
    <t>CYKY 5Cx4mm2</t>
  </si>
  <si>
    <t>210111022</t>
  </si>
  <si>
    <t>Zásuvka jednonásobná 230V/16A, pro montáž na povrch, bílá, krytí IP 44</t>
  </si>
  <si>
    <t>VC</t>
  </si>
  <si>
    <t>210111042</t>
  </si>
  <si>
    <t>Zásuvka 400V/16A, pro montáž na povrch,  krytí IP 44</t>
  </si>
  <si>
    <t>VC.1</t>
  </si>
  <si>
    <t>Pol30</t>
  </si>
  <si>
    <t>ukončení  kabelů  na  svorkách zařízení  do 4mm2</t>
  </si>
  <si>
    <t>VC 36M</t>
  </si>
  <si>
    <t>instalace    napojení   regulátoru  VZT</t>
  </si>
  <si>
    <t>Pol31</t>
  </si>
  <si>
    <t>CYKY 4x50mm2</t>
  </si>
  <si>
    <t>Pol32</t>
  </si>
  <si>
    <t>Montáž</t>
  </si>
  <si>
    <t>D2</t>
  </si>
  <si>
    <t xml:space="preserve"> SLABOPROUDÝCH   ROZVODŮ</t>
  </si>
  <si>
    <t>Pol33</t>
  </si>
  <si>
    <t>datový  kabel  UTP kat 6 v liště</t>
  </si>
  <si>
    <t>Pol34</t>
  </si>
  <si>
    <t>vstuní  port - komplet</t>
  </si>
  <si>
    <t>D3</t>
  </si>
  <si>
    <t>C46M - ZEMNÍ   PRÁCE</t>
  </si>
  <si>
    <t>467070103</t>
  </si>
  <si>
    <t>Zaměření stávajících inženýrských sítí před zahájením zem.prací</t>
  </si>
  <si>
    <t>460010024</t>
  </si>
  <si>
    <t>vytyč.trati kab.vedení v zastavěném prostoru</t>
  </si>
  <si>
    <t>km</t>
  </si>
  <si>
    <t>460200263</t>
  </si>
  <si>
    <t>kabel.rýha 100cm/šíř. 80cm/hl. zem.tř.3</t>
  </si>
  <si>
    <t>460200280</t>
  </si>
  <si>
    <t>hutnění zeminy strojně</t>
  </si>
  <si>
    <t>460420022</t>
  </si>
  <si>
    <t>kabel.lože z kop.písku rýha 65cm tl.10cm</t>
  </si>
  <si>
    <t>460490012</t>
  </si>
  <si>
    <t>fólie výstražná z PVC šířky 33cm</t>
  </si>
  <si>
    <t>460560263</t>
  </si>
  <si>
    <t>ruč.zához.kab.rýhy 100cm šíř.80cm hl.zem.tř.3</t>
  </si>
  <si>
    <t>466262014</t>
  </si>
  <si>
    <t>provizorní úprava terénu  zeminou bez štětov</t>
  </si>
  <si>
    <t>466060001</t>
  </si>
  <si>
    <t>odvoz zeminy do 25 km na skládku</t>
  </si>
  <si>
    <t>tun</t>
  </si>
  <si>
    <t>D1.4-EL - GARAŽE</t>
  </si>
  <si>
    <t xml:space="preserve">D1 - VODIČE </t>
  </si>
  <si>
    <t xml:space="preserve">    D2 - C21M - Elektromontáže</t>
  </si>
  <si>
    <t>D3 - Nosný  materiál</t>
  </si>
  <si>
    <t>D4 - Svítidla</t>
  </si>
  <si>
    <t>D5 - ROZVADĚČ   - RH  -  úprava</t>
  </si>
  <si>
    <t>D6 -  VENTILÁTORY</t>
  </si>
  <si>
    <t>D7 -  Elektromateriál</t>
  </si>
  <si>
    <t>D8 -  Spínače, ovladače - zásuvky</t>
  </si>
  <si>
    <t>D9 - DOPLNĚNÍ  ROZVADĚČE  " RE"  -  rozvaděč  měření</t>
  </si>
  <si>
    <t>D10 - ÚPRAVA  SLABOPROUDÝCH   ROZVODŮ</t>
  </si>
  <si>
    <t>D11 - C46M - ZEMNÍ     A  STAVEBNÍ  PRÁCE</t>
  </si>
  <si>
    <t>D12 - DEMONTÁŽNÍ  PRÁCE</t>
  </si>
  <si>
    <t>D13 - HZS</t>
  </si>
  <si>
    <t xml:space="preserve">VODIČE </t>
  </si>
  <si>
    <t>C21M - Elektromontáže</t>
  </si>
  <si>
    <t>210810041</t>
  </si>
  <si>
    <t>CYKY-CYKYm 5Cx1.5 mm2 750V (PU)</t>
  </si>
  <si>
    <t>210810045</t>
  </si>
  <si>
    <t>CYKY-CYKYm 3Cx1.5 mm2 750V (PU)</t>
  </si>
  <si>
    <t>210810057.1</t>
  </si>
  <si>
    <t>CYKY-CYKYm 5Cx6 mm2 750V (PU)</t>
  </si>
  <si>
    <t>210810058</t>
  </si>
  <si>
    <t>JYTY  4x1</t>
  </si>
  <si>
    <t>210800004</t>
  </si>
  <si>
    <t>CYY 6 mm2 zelenožlutý (PO)</t>
  </si>
  <si>
    <t>210800005</t>
  </si>
  <si>
    <t>CYY 10 mm2 zelenožlutý (PO)</t>
  </si>
  <si>
    <t>210100001</t>
  </si>
  <si>
    <t>ukonč.vod.v rozv.vč.zap.a konc.do 2.5mm2</t>
  </si>
  <si>
    <t>210100002</t>
  </si>
  <si>
    <t>ukonč.vod.v rozv.vč.zap.a konc.do 10mm2</t>
  </si>
  <si>
    <t>210100999</t>
  </si>
  <si>
    <t>CYKY 4x10mm -  demontáž + montáž</t>
  </si>
  <si>
    <t>210101000</t>
  </si>
  <si>
    <t>CYKY 3x2,5 mm den montáž + montáž</t>
  </si>
  <si>
    <t>02900</t>
  </si>
  <si>
    <t>CYKY-5Cx1.5 mm2</t>
  </si>
  <si>
    <t>33914</t>
  </si>
  <si>
    <t>CYKY 3Cx1.5mm2</t>
  </si>
  <si>
    <t>02962.1</t>
  </si>
  <si>
    <t>CYKY 5Cx6mm2</t>
  </si>
  <si>
    <t>34106</t>
  </si>
  <si>
    <t>CYY  6mm2 zelenožlutý</t>
  </si>
  <si>
    <t>34116</t>
  </si>
  <si>
    <t>CYY 10mm2 zelenožlutý</t>
  </si>
  <si>
    <t>Nosný  materiál</t>
  </si>
  <si>
    <t>210020310</t>
  </si>
  <si>
    <t>kab.žlab drátěný  pozink  150/100mm  vč. Podpěr ,  spoj prvků - komplet</t>
  </si>
  <si>
    <t>210010004</t>
  </si>
  <si>
    <t>trubka oheb.el.inst. typ 16 R=16mm (PO)</t>
  </si>
  <si>
    <t>210010023</t>
  </si>
  <si>
    <t>trubka tuhá el.inst.z PVC typ 1529 R=29mm (PU)</t>
  </si>
  <si>
    <t>210010033</t>
  </si>
  <si>
    <t>trubka tuhá el.inst.z PVC typ 1542 R=42mm (PU)</t>
  </si>
  <si>
    <t>210010034</t>
  </si>
  <si>
    <t>trubka inst.oheb. R=20mm (VU+PO)</t>
  </si>
  <si>
    <t>210010035</t>
  </si>
  <si>
    <t>trubka inst.oheb. R=25mm (VU+PO)</t>
  </si>
  <si>
    <t>210010036</t>
  </si>
  <si>
    <t>trubka inst.oheb. R=40mm (VU+PO)</t>
  </si>
  <si>
    <t>210010046</t>
  </si>
  <si>
    <t>trubka inst.oheb.KOPOFLEX R=110mm (PU)</t>
  </si>
  <si>
    <t>210010047</t>
  </si>
  <si>
    <t>trubka inst.oheb.KOPOFLEX R=50mm (PU)</t>
  </si>
  <si>
    <t>00403</t>
  </si>
  <si>
    <t>kabel.žlab drátěný  150/100    l =2 m</t>
  </si>
  <si>
    <t>00203</t>
  </si>
  <si>
    <t>trubka ohebná instal. PVC 16</t>
  </si>
  <si>
    <t>00219</t>
  </si>
  <si>
    <t>trubka tuhá instal. z PVC 1529 R=29mm</t>
  </si>
  <si>
    <t>00226</t>
  </si>
  <si>
    <t>trubka tuhá instal. z PVC 1542 R=42mm</t>
  </si>
  <si>
    <t>00238</t>
  </si>
  <si>
    <t>trubka ohebná  R=20mm</t>
  </si>
  <si>
    <t>00239</t>
  </si>
  <si>
    <t>trubka ohebná  R=25mm</t>
  </si>
  <si>
    <t>00240</t>
  </si>
  <si>
    <t>trubka ohebná  R=40mm</t>
  </si>
  <si>
    <t>00241</t>
  </si>
  <si>
    <t>trubka ohebná KOPOFLEX  R=100mm</t>
  </si>
  <si>
    <t>00242</t>
  </si>
  <si>
    <t>D4</t>
  </si>
  <si>
    <t>Svítidla</t>
  </si>
  <si>
    <t>PC</t>
  </si>
  <si>
    <t>"P"  -Svítidlo LED  2500-136- 4K- 18W  , IP66, plastové včetně úchytů a průchodek, EP, vč. Zdrojů - Vyrtych</t>
  </si>
  <si>
    <t>P</t>
  </si>
  <si>
    <t xml:space="preserve">Poznámka k položce:_x000D_
Veškerá  svítidla  budou včetně  světelných  zdrojů , kompenzovaná , krytí a provedení bude  odpovídat  použitému prostředí  upřesnit dle typu podhledů </t>
  </si>
  <si>
    <t>PC.1</t>
  </si>
  <si>
    <t>"S" -Svítidlo LED  7500-258- 4K- 54W  , IP66, plastové včetně úchytů a průchodek, EP, vč. Zdrojů  Vyrtych</t>
  </si>
  <si>
    <t>PC.2</t>
  </si>
  <si>
    <t>"N"  -nouzové  svítidlo  8W IP 44  , nástěnné  včetně  piktogramu</t>
  </si>
  <si>
    <t>PC.3</t>
  </si>
  <si>
    <t>"C"   Svítidlo  přisazené  nástěnné   1x 26W , IP40  CORSO</t>
  </si>
  <si>
    <t>PC.4</t>
  </si>
  <si>
    <t>"Ca" Svítidlo  přisazené  nástěnné   2x 186W , IP66  CORSO</t>
  </si>
  <si>
    <t>PC.5</t>
  </si>
  <si>
    <t>"R"  Bodové  svítilo   LED 8W  IP44  vestavné s  rámečkem  prům  140 mm</t>
  </si>
  <si>
    <t>210201010</t>
  </si>
  <si>
    <t>montáž  svítidla  LED</t>
  </si>
  <si>
    <t>210201006</t>
  </si>
  <si>
    <t>svítidlo  přisazené</t>
  </si>
  <si>
    <t>210201007</t>
  </si>
  <si>
    <t>svítidlo   vestavné  bodové</t>
  </si>
  <si>
    <t>D5</t>
  </si>
  <si>
    <t>ROZVADĚČ   - RH  -  úprava</t>
  </si>
  <si>
    <t>úprava  zapojení  rozvaděče  RH  -  demontáž  původního  vybavení  a  instalace  nového  přístrojového  vybavení  dle  výkres D.1.4- 03 které  bude  instalaováno  na  nové  přístrojovém  roště  a  vloženo  do  stávajícího  rozvaděče , dodoavtel  před  mon</t>
  </si>
  <si>
    <t>Poznámka k položce:_x000D_
Přístr  náplň   :  viz  výkres  D1.4-04</t>
  </si>
  <si>
    <t>210190006</t>
  </si>
  <si>
    <t>mont.oceloplech.rozvodnic do 500kg</t>
  </si>
  <si>
    <t>D6</t>
  </si>
  <si>
    <t xml:space="preserve"> VENTILÁTORY</t>
  </si>
  <si>
    <t>V2,V3,V4,V5</t>
  </si>
  <si>
    <t>Ventilátor  - DECOR 100CRZ  IP44,  230/13W  ,</t>
  </si>
  <si>
    <t>Pol16</t>
  </si>
  <si>
    <t>plastová větrací mřížka  LG 100</t>
  </si>
  <si>
    <t>Pol17</t>
  </si>
  <si>
    <t>Spiro potrubí   prům 100 mm  dodávka + mont.  komplet</t>
  </si>
  <si>
    <t>Pol18</t>
  </si>
  <si>
    <t>relé    dobědu  DT3  instalace  do přístroj  krabice ventilitáru</t>
  </si>
  <si>
    <t>V1</t>
  </si>
  <si>
    <t>Ventilátor  - EDM200CZ  IP44  230/25W  průměr 125 mm</t>
  </si>
  <si>
    <t>Pol19</t>
  </si>
  <si>
    <t>žaluziová  klapka  - PER125W</t>
  </si>
  <si>
    <t>Pol20</t>
  </si>
  <si>
    <t>Spiro potrubí   prům 125    komplt  ,  dodávka + mont</t>
  </si>
  <si>
    <t>210180016</t>
  </si>
  <si>
    <t>mont.el   ventilátorů</t>
  </si>
  <si>
    <t>D7</t>
  </si>
  <si>
    <t xml:space="preserve"> Elektromateriál</t>
  </si>
  <si>
    <t>210010351</t>
  </si>
  <si>
    <t>El instalační krabice  se  svork.  do 6 mm2 -  IP 44</t>
  </si>
  <si>
    <t>210220301</t>
  </si>
  <si>
    <t>Svorka pro připojení kovových konstrukcí</t>
  </si>
  <si>
    <t>Pol21</t>
  </si>
  <si>
    <t>napojení  tepelného  čerpadla   - ukončení  el  kabelu na  svorkách  zařízení</t>
  </si>
  <si>
    <t>instalace  teplotního  čidla</t>
  </si>
  <si>
    <t>VC.2</t>
  </si>
  <si>
    <t>VC.3</t>
  </si>
  <si>
    <t>Svorka na potrubí se spojovacím páskem 2 šroub + třmen</t>
  </si>
  <si>
    <t>VC.4</t>
  </si>
  <si>
    <t>VC.5</t>
  </si>
  <si>
    <t>požární  autonomní  hlásič bateriový a akustickým  výstupem</t>
  </si>
  <si>
    <t>VC.6</t>
  </si>
  <si>
    <t>protipožární  ucpávka - tmel   -  HILTY   CP… , SFS… pož ododlnost  viz  PBŘ</t>
  </si>
  <si>
    <t>VC 36M.1</t>
  </si>
  <si>
    <t>instalace    napojení   regulátoru  el kotle</t>
  </si>
  <si>
    <t>D8</t>
  </si>
  <si>
    <t xml:space="preserve"> Spínače, ovladače - zásuvky</t>
  </si>
  <si>
    <t>210110001</t>
  </si>
  <si>
    <t>Spínač jednopólový – 230V/10A, pro montáž na povrch, komplet, IP44</t>
  </si>
  <si>
    <t>210110002</t>
  </si>
  <si>
    <t>Přepínač -06-  schodiš. – 230V/10A, pro montáž na povrch, komplet, IP44</t>
  </si>
  <si>
    <t>210110003</t>
  </si>
  <si>
    <t>Přepínač -07-  křížový – 230V/10A, pro montáž na povrch, komplet, IP44</t>
  </si>
  <si>
    <t>210110001.1</t>
  </si>
  <si>
    <t>Spínač jednopólový – 230V/10A,  komplet, IP20</t>
  </si>
  <si>
    <t>210110002.1</t>
  </si>
  <si>
    <t>Přepínač-06- – 230V/10A,  komplet, IP20</t>
  </si>
  <si>
    <t>VC.7</t>
  </si>
  <si>
    <t>VC.8</t>
  </si>
  <si>
    <t>VC.9</t>
  </si>
  <si>
    <t>VC.10</t>
  </si>
  <si>
    <t>VC.11</t>
  </si>
  <si>
    <t>210111023</t>
  </si>
  <si>
    <t>Zásuvka jednonásobná 230V/16A,  bílá, krytí IP 20</t>
  </si>
  <si>
    <t>VC.12</t>
  </si>
  <si>
    <t>VC.13</t>
  </si>
  <si>
    <t>Zásuvka  230V / 16A  pod  om  IP20  - ABB Tango</t>
  </si>
  <si>
    <t>215112223</t>
  </si>
  <si>
    <t>relé DT3  do instalační krabice</t>
  </si>
  <si>
    <t>VC.14</t>
  </si>
  <si>
    <t>Zásuvková  skříň  v  sestavě  2x zásuvka 230V , 1x zásuvka 400V / 16A   včetně  jištění  IP 44  , komplet,Zásuvky: 1x CEE 16A 5p 400V, 2x 16A 230V, chránič 4p, jističe,Materiál pouzdra: plast, chráněno proti stříkající vodě IP 44, prodrátováno,  včetně  j</t>
  </si>
  <si>
    <t>215110000</t>
  </si>
  <si>
    <t>montáž  zásuvkové  skříně</t>
  </si>
  <si>
    <t>D9</t>
  </si>
  <si>
    <t>DOPLNĚNÍ  ROZVADĚČE  " RE"  -  rozvaděč  měření</t>
  </si>
  <si>
    <t>210120401</t>
  </si>
  <si>
    <t>demont  jistič  32A</t>
  </si>
  <si>
    <t>VC.15</t>
  </si>
  <si>
    <t>jistič  50A/3/B</t>
  </si>
  <si>
    <t>VC.16</t>
  </si>
  <si>
    <t>montáž  materiál - lišta DIN , svorka ,</t>
  </si>
  <si>
    <t>D10</t>
  </si>
  <si>
    <t>ÚPRAVA  SLABOPROUDÝCH   ROZVODŮ</t>
  </si>
  <si>
    <t>PC.6</t>
  </si>
  <si>
    <t>demontáž +opětná montáž  telefon. Zásuvky</t>
  </si>
  <si>
    <t>PC.7</t>
  </si>
  <si>
    <t>demontáž + montáž  telefon  vedení  SYKYFY</t>
  </si>
  <si>
    <t>PC.8</t>
  </si>
  <si>
    <t>demontáž a  opětná  montáž  rozvaděče RACK CCTV  600x600</t>
  </si>
  <si>
    <t>PC.9</t>
  </si>
  <si>
    <t>zakrytí  rozvaděče  RACK    folií  po  dobu  stavebních  prací</t>
  </si>
  <si>
    <t>PC.10</t>
  </si>
  <si>
    <t>pomocná konstrukce uchycení  rozvaděče RACK / závitové  tyče +  L profil/</t>
  </si>
  <si>
    <t>PC.11</t>
  </si>
  <si>
    <t>přepojení  datových  vedení  kamery  CCTV</t>
  </si>
  <si>
    <t>PC.12</t>
  </si>
  <si>
    <t>přepojení optického  vedení  BRAND-REX OPTICAL FIBRE CABLE HF050PDC04LO</t>
  </si>
  <si>
    <t>PC.13</t>
  </si>
  <si>
    <t>plast  lišta   LH 40</t>
  </si>
  <si>
    <t>PC.14</t>
  </si>
  <si>
    <t>Ukončení  optického  vedení</t>
  </si>
  <si>
    <t>D11</t>
  </si>
  <si>
    <t>C46M - ZEMNÍ     A  STAVEBNÍ  PRÁCE</t>
  </si>
  <si>
    <t>PC.15</t>
  </si>
  <si>
    <t>demontáž  betonové  dlažby</t>
  </si>
  <si>
    <t>kabel.rýha 50cm/šíř. 80cm/hl. zem.tř.3</t>
  </si>
  <si>
    <t>ruč.zához.kab.rýhy 50cm šíř.80cm hl.zem.tř.3</t>
  </si>
  <si>
    <t>PC.16</t>
  </si>
  <si>
    <t>montáž betonové  dlažby</t>
  </si>
  <si>
    <t>Pol22</t>
  </si>
  <si>
    <t>Sekání  kabelové  rýhy  ve  zdivu z  cihel   3x5 cm</t>
  </si>
  <si>
    <t>Pol23</t>
  </si>
  <si>
    <t>Sekání  kabelové  rýhy  ve  zdivu z  cihel   5x5 cm</t>
  </si>
  <si>
    <t>Pol24</t>
  </si>
  <si>
    <t>sekání  nika  pro el přístroj  do 10x10</t>
  </si>
  <si>
    <t>Pol25</t>
  </si>
  <si>
    <t>průraz  do  10x10  zdivo  do 45cm</t>
  </si>
  <si>
    <t>D12</t>
  </si>
  <si>
    <t>DEMONTÁŽNÍ  PRÁCE</t>
  </si>
  <si>
    <t>Pol26</t>
  </si>
  <si>
    <t>Demontáž osvětl  těles</t>
  </si>
  <si>
    <t>Pol27</t>
  </si>
  <si>
    <t>demontáž  el  přístrojů</t>
  </si>
  <si>
    <t>Pol28</t>
  </si>
  <si>
    <t>demntáž  kabelových  vedení a  kabel  tras , lišt a trubek</t>
  </si>
  <si>
    <t>Pol29</t>
  </si>
  <si>
    <t>demontáž  el přístrojů  rozvaděče RH  /30  el přístrojů/</t>
  </si>
  <si>
    <t>kpt</t>
  </si>
  <si>
    <t>D13</t>
  </si>
  <si>
    <t>HZS</t>
  </si>
  <si>
    <t>PC.17</t>
  </si>
  <si>
    <t>PC.18</t>
  </si>
  <si>
    <t>PC.19</t>
  </si>
  <si>
    <t>PC.20</t>
  </si>
  <si>
    <t>kompletace  el  zařízení</t>
  </si>
  <si>
    <t>04 - SO 01 - Ústřední vytápění</t>
  </si>
  <si>
    <t>732 - Ústřední vytápění - strojovny</t>
  </si>
  <si>
    <t>733 - Ústřední vytápění - rozvodné potrubí</t>
  </si>
  <si>
    <t>734 - Ústřední vytápění - armatury</t>
  </si>
  <si>
    <t>735 - Ústřední vytápění - otopná tělesa</t>
  </si>
  <si>
    <t>783 - Dokončovací práce - nátěry</t>
  </si>
  <si>
    <t>VRN - Vedlejší rozpočtové náklady</t>
  </si>
  <si>
    <t>713463131</t>
  </si>
  <si>
    <t>Montáž izolace tepelné potrubí potrubními pouzdry bez úpravy slepenými 1x tl izolace do 25 mm</t>
  </si>
  <si>
    <t>71301 Rpol</t>
  </si>
  <si>
    <t>Tepelná izolace - samolep.hadice na bázi polyetylenu s uzavřenou strukturou buňek šedé barvy na DN 10, tl.13 mm/018</t>
  </si>
  <si>
    <t>71302 Rpol</t>
  </si>
  <si>
    <t>Tepelná izolace - samolep.hadice na bázi polyetylenu s uzavřenou strukturou buňek šedé barvy na DN 15, tl.13 mm/022</t>
  </si>
  <si>
    <t>71303 Rpol</t>
  </si>
  <si>
    <t>Tepelná izolace - samolep.hadice na bázi polyetylenu s uzavřenou strukturou buňek šedé barvy na DN 20, tl.20 mm/028</t>
  </si>
  <si>
    <t>71304 Rpol</t>
  </si>
  <si>
    <t>Tepelná izolace - samolep.hadice na bázi polyetylenu s uzavřenou strukturou buňek šedé barvy na DN 25, tl.20 mm/035</t>
  </si>
  <si>
    <t>71305 Rpol</t>
  </si>
  <si>
    <t>Tepelná izolace - samolep.hadice na bázi polyetylenu s uzavřenou strukturou buňek šedé barvy na DN 32, tl.20 mm/045</t>
  </si>
  <si>
    <t>713463132</t>
  </si>
  <si>
    <t>Montáž izolace tepelné potrubí potrubními pouzdry bez úpravy slepenými 1x tl izolace do 50 mm</t>
  </si>
  <si>
    <t>71306 Rpol</t>
  </si>
  <si>
    <t>Tepelná izolace - samolep.hadice na bázi polyetylenu s uzavřenou strukturou buňek šedé barvy na DN 40, tl.30 mm/048</t>
  </si>
  <si>
    <t>998713101</t>
  </si>
  <si>
    <t>Přesun hmot tonážní pro izolace tepelné v objektech v do 6 m</t>
  </si>
  <si>
    <t>998713181</t>
  </si>
  <si>
    <t>Příplatek k přesunu hmot tonážní 713 prováděný bez použití mechanizace</t>
  </si>
  <si>
    <t>998713194</t>
  </si>
  <si>
    <t>Příplatek k přesunu hmot tonážní 713 za zvětšený přesun do 1000 m</t>
  </si>
  <si>
    <t>998713199</t>
  </si>
  <si>
    <t>Příplatek k přesunu hmot tonážní 713 za zvětšený přesun ZKD 1000 m přes 1000 m - do 5,0 km</t>
  </si>
  <si>
    <t>Potrubí vodovodní plastové PPR svar polyfuze PN 16 D 25 x 3,5 mm</t>
  </si>
  <si>
    <t>72201 Rpol</t>
  </si>
  <si>
    <t>Oddělovací člen</t>
  </si>
  <si>
    <t>72202 Rpol</t>
  </si>
  <si>
    <t>Demineralizační patrona</t>
  </si>
  <si>
    <t>72203 Rpol</t>
  </si>
  <si>
    <t>Elektronický vodoměr pro monitorování kapacity</t>
  </si>
  <si>
    <t>Poznámka k položce:_x000D_
ve standardu Reflex typ Fillguard</t>
  </si>
  <si>
    <t>Příplatek k přesunu hmot tonážní 722 za zvětšený přesun ZKD 1000 m přes 1000 m - do 5,0 km</t>
  </si>
  <si>
    <t>727111301</t>
  </si>
  <si>
    <t>Prostup kovového potrubí D 18 mm stěnou tl 10 cm včetně dodatečné izolace požární odolnost EI 60</t>
  </si>
  <si>
    <t>727111302</t>
  </si>
  <si>
    <t>Prostup kovového potrubí D 25 mm stěnou tl 10 cm včetně dodatečné izolace požární odolnost EI 60</t>
  </si>
  <si>
    <t>727111304</t>
  </si>
  <si>
    <t>Prostup kovového potrubí D 50 mm stěnou tl 10 cm včetně dodatečné izolace požární odolnost EI 60</t>
  </si>
  <si>
    <t>732</t>
  </si>
  <si>
    <t>Ústřední vytápění - strojovny</t>
  </si>
  <si>
    <t>732331613</t>
  </si>
  <si>
    <t>Nádoba tlaková expanzní s membránou závitové připojení PN 0,6 o objemu 18 litrů</t>
  </si>
  <si>
    <t>732331772</t>
  </si>
  <si>
    <t>Příslušenství k expanzním nádobám konzole nastavitelná</t>
  </si>
  <si>
    <t>732331777</t>
  </si>
  <si>
    <t>Příslušenství k expanzním nádobám bezpečnostní uzávěr G 3/4 k měření tlaku</t>
  </si>
  <si>
    <t>732421402</t>
  </si>
  <si>
    <t>Čerpadlo teplovodní mokroběžné závitové oběhové DN 25 výtlak do 4,0 m průtok 2,2 m3/h pro vytápění</t>
  </si>
  <si>
    <t>732522115</t>
  </si>
  <si>
    <t>Tepelné čerpadlo vzduch/voda venkovní jednotka topný výkon/příkon 14,4/3,8 kW</t>
  </si>
  <si>
    <t>73201 Rpol</t>
  </si>
  <si>
    <t>Vyhřívaná vana kondenzátu, upevňovací konzole na zem - v ceně venkovní jednotky TČ</t>
  </si>
  <si>
    <t>73202 Rpol</t>
  </si>
  <si>
    <t>Akustický nástavec na výfuk TČ130-170 a na sání TČ130-170</t>
  </si>
  <si>
    <t>73203 Rpol</t>
  </si>
  <si>
    <t>Vnitřní jednotka TČ</t>
  </si>
  <si>
    <t>73204 Rpol</t>
  </si>
  <si>
    <t>Prostorové čidlo RT2000 s LCD displejem - dodá dodavatel TČ</t>
  </si>
  <si>
    <t>73205 Rpol</t>
  </si>
  <si>
    <t>Připojovací potrubí ALPESX 32x3 (délka 4,0m) + armatury + izolace atd. - dodávka s TČ</t>
  </si>
  <si>
    <t>73205.1 Rpol</t>
  </si>
  <si>
    <t>Připojovací potrubí ALPESX 32x3 nad 4,0m (1m = přívod+zpátečka) - dodávka s TČ</t>
  </si>
  <si>
    <t>73206 Rpol</t>
  </si>
  <si>
    <t>Odborná MTŽ a doprava TČ - za dodavatelem TČ</t>
  </si>
  <si>
    <t>73207 Rpol</t>
  </si>
  <si>
    <t>Uvedení do provozu a zaškolení obsluhy - za dodavatelem TČ</t>
  </si>
  <si>
    <t>73208 Rpol</t>
  </si>
  <si>
    <t>Elektroinstalace - za dodavatelem TČ</t>
  </si>
  <si>
    <t>73209 Rpol</t>
  </si>
  <si>
    <t>Elektrický topný kabel pro kondenzátní potrubí - za dodavatelem TČ</t>
  </si>
  <si>
    <t>73210 Rpol</t>
  </si>
  <si>
    <t>Magnetický separační filtr včetně armatur - za dodavatelem TČ</t>
  </si>
  <si>
    <t>998732101</t>
  </si>
  <si>
    <t>Přesun hmot tonážní pro strojovny v objektech v do 6 m</t>
  </si>
  <si>
    <t>998732181</t>
  </si>
  <si>
    <t>Příplatek k přesunu hmot tonážní 732 prováděný bez použití mechanizace</t>
  </si>
  <si>
    <t>998732194</t>
  </si>
  <si>
    <t>Příplatek k přesunu hmot tonážní 732 za zvětšený přesun do 1000 m</t>
  </si>
  <si>
    <t>998732199</t>
  </si>
  <si>
    <t>Příplatek k přesunu hmot tonážní 732 za zvětšený přesun ZKD 1000 m přes 1000 m - do 10,0 km</t>
  </si>
  <si>
    <t>733</t>
  </si>
  <si>
    <t>Ústřední vytápění - rozvodné potrubí</t>
  </si>
  <si>
    <t>733111102</t>
  </si>
  <si>
    <t>Potrubí ocelové závitové bezešvé běžné nízkotlaké DN 10</t>
  </si>
  <si>
    <t>733111103</t>
  </si>
  <si>
    <t>Potrubí ocelové závitové bezešvé běžné nízkotlaké DN 15</t>
  </si>
  <si>
    <t>733111104</t>
  </si>
  <si>
    <t>Potrubí ocelové závitové bezešvé běžné nízkotlaké DN 20</t>
  </si>
  <si>
    <t>733111105</t>
  </si>
  <si>
    <t>Potrubí ocelové závitové bezešvé běžné nízkotlaké DN 25</t>
  </si>
  <si>
    <t>733111106</t>
  </si>
  <si>
    <t>Potrubí ocelové závitové bezešvé běžné nízkotlaké DN 32</t>
  </si>
  <si>
    <t>733111107</t>
  </si>
  <si>
    <t>Potrubí ocelové závitové bezešvé běžné nízkotlaké DN 40</t>
  </si>
  <si>
    <t>733113112</t>
  </si>
  <si>
    <t>Příplatek k porubí z trubek ocelových závitových za zhotovení závitové ocelové přípojky DN 10</t>
  </si>
  <si>
    <t>733113113</t>
  </si>
  <si>
    <t>Příplatek k porubí z trubek ocelových závitových za zhotovení závitové ocelové přípojky DN 15</t>
  </si>
  <si>
    <t>733113114</t>
  </si>
  <si>
    <t>Příplatek k porubí z trubek ocelových závitových za zhotovení závitové ocelové přípojky DN 20</t>
  </si>
  <si>
    <t>733131104</t>
  </si>
  <si>
    <t>Kompenzátor pro ocelové potrubí pryžový G 1 PN 16 do 90°C závitový</t>
  </si>
  <si>
    <t>733190107</t>
  </si>
  <si>
    <t>Zkouška těsnosti potrubí ocelové závitové do DN 40</t>
  </si>
  <si>
    <t>733191111</t>
  </si>
  <si>
    <t>Manžeta prostupová pro ocelové potrubí do DN 20</t>
  </si>
  <si>
    <t>733191112</t>
  </si>
  <si>
    <t>Manžeta prostupová pro ocelové potrubí přes 20 do DN 32</t>
  </si>
  <si>
    <t>733191113</t>
  </si>
  <si>
    <t>Manžeta prostupová pro ocelové potrubí přes 32 do DN 50</t>
  </si>
  <si>
    <t>998733101</t>
  </si>
  <si>
    <t>Přesun hmot tonážní pro rozvody potrubí v objektech v do 6 m</t>
  </si>
  <si>
    <t>998733181</t>
  </si>
  <si>
    <t>Příplatek k přesunu hmot tonážní 733 prováděný bez použití mechanizace</t>
  </si>
  <si>
    <t>998733194</t>
  </si>
  <si>
    <t>Příplatek k přesunu hmot tonážní 733 za zvětšený přesun do 1000 m</t>
  </si>
  <si>
    <t>998733199</t>
  </si>
  <si>
    <t>Příplatek k přesunu hmot tonážní 733 za zvětšený přesun ZKD 1000 m přes 1000 m - do 10,0 km</t>
  </si>
  <si>
    <t>734</t>
  </si>
  <si>
    <t>Ústřední vytápění - armatury</t>
  </si>
  <si>
    <t>734209103</t>
  </si>
  <si>
    <t>Montáž armatury závitové s jedním závitem G 1/2 - MTŽ automat. odvzdušň.ventilů na rozvodu</t>
  </si>
  <si>
    <t>551280170</t>
  </si>
  <si>
    <t>ventil odzvzdušňovací automatický G1/2"</t>
  </si>
  <si>
    <t>734221552</t>
  </si>
  <si>
    <t>Ventil závitový termostatický přímý dvouregulační G 1/2 PN 16 do 110°C bez hlavice ovládání</t>
  </si>
  <si>
    <t>734221683</t>
  </si>
  <si>
    <t>Termostatická hlavice kapalinová PN 10 do 110°C s vestavěným čidlem - viz výkres "schéma vytápění", ozn. TH</t>
  </si>
  <si>
    <t>734242414</t>
  </si>
  <si>
    <t>Ventil závitový zpětný přímý G 1 PN 16 do 110°C</t>
  </si>
  <si>
    <t>734261235</t>
  </si>
  <si>
    <t>Šroubení topenářské přímé G 1 PN 16 do 120°C</t>
  </si>
  <si>
    <t>734261717</t>
  </si>
  <si>
    <t>Šroubení regulační radiátorové přímé G 1/2 s vypouštěním</t>
  </si>
  <si>
    <t>734291123</t>
  </si>
  <si>
    <t>Kohout plnící a vypouštěcí G 1/2 PN 10 do 110°C závitový - na OT a na rozvodu dle výkresu "schéma"</t>
  </si>
  <si>
    <t>734292715</t>
  </si>
  <si>
    <t>734292716</t>
  </si>
  <si>
    <t>Kohout kulový přímý G 1 1/4 PN 42 do 185°C vnitřní závit</t>
  </si>
  <si>
    <t>734292725</t>
  </si>
  <si>
    <t>734294104</t>
  </si>
  <si>
    <t>Růžice dělená krycí do G 3/4</t>
  </si>
  <si>
    <t>998734101</t>
  </si>
  <si>
    <t>Přesun hmot tonážní pro armatury v objektech v do 6 m</t>
  </si>
  <si>
    <t>998734181</t>
  </si>
  <si>
    <t>Příplatek k přesunu hmot tonážní 734 prováděný bez použití mechanizace</t>
  </si>
  <si>
    <t>998734194</t>
  </si>
  <si>
    <t>Příplatek k přesunu hmot tonážní 734 za zvětšený přesun do 1000 m</t>
  </si>
  <si>
    <t>998734199</t>
  </si>
  <si>
    <t>Příplatek k přesunu hmot tonážní 734 za zvětšený přesun ZKD 1000 m přes 1000 m - do 1,0 km</t>
  </si>
  <si>
    <t>735</t>
  </si>
  <si>
    <t>Ústřední vytápění - otopná tělesa</t>
  </si>
  <si>
    <t>735151277</t>
  </si>
  <si>
    <t>Otopné těleso panelové Korado Radik Klasik typ 11 výška/délka 600/1000 mm</t>
  </si>
  <si>
    <t>735151281</t>
  </si>
  <si>
    <t>Otopné těleso panelové Korado Radik Klasik typ 11 výška/délka 600/1600 mm</t>
  </si>
  <si>
    <t>735151292</t>
  </si>
  <si>
    <t>Otopné těleso panelové; 1deskové s přídavnou plochou, výška/délka 900/500 mm</t>
  </si>
  <si>
    <t>735151294</t>
  </si>
  <si>
    <t>Otopné těleso panelové Korado Radik Klasik typ 11 výška/délka 900/700 mm</t>
  </si>
  <si>
    <t>735151478</t>
  </si>
  <si>
    <t>Otopné těleso panelové Korado Radik Klasik typ 21 výška/délka 600/1100 mm</t>
  </si>
  <si>
    <t>735151496</t>
  </si>
  <si>
    <t>Otopné těleso panelové Korado Radik Klasik typ 21 výška/délka 900/900 mm</t>
  </si>
  <si>
    <t>735151497</t>
  </si>
  <si>
    <t>Otopné těleso panelové Korado Radik Klasik typ 21 výška/délka 900/1000 mm</t>
  </si>
  <si>
    <t>735151499</t>
  </si>
  <si>
    <t>Otopné těleso panelové Korado Radik Klasik typ 21 výška/délka 900/1200 mm</t>
  </si>
  <si>
    <t>735151500</t>
  </si>
  <si>
    <t>Otopné těleso panelové Korado Radik Klasik typ 21 výška/délka 900/1400 mm</t>
  </si>
  <si>
    <t>735151583</t>
  </si>
  <si>
    <t>Otopné těleso panelové Korado Radik Klasik typ 22 výška/délka 600/2000 mm</t>
  </si>
  <si>
    <t>735151584</t>
  </si>
  <si>
    <t>Otopné těleso panelové Korado Radik Klasik typ 22 výška/délka 600/2300 mm</t>
  </si>
  <si>
    <t>735151600</t>
  </si>
  <si>
    <t>Otopné těleso panelové Korado Radik Klasik typ 22 výška/délka 900/1400 mm</t>
  </si>
  <si>
    <t>73501 Rpol</t>
  </si>
  <si>
    <t>Pozinkované deskové těleso; 2deskové s 1 přídavnou plochou, výška/délka - 900/500 mm, hl. 63 mm</t>
  </si>
  <si>
    <t>735151674</t>
  </si>
  <si>
    <t>Otopné těleso panelové Korado Radik Klasik typ 33 výška/délka 600/700 mm</t>
  </si>
  <si>
    <t>735151698</t>
  </si>
  <si>
    <t>Otopné těleso panelové Korado Radik Klasik typ 33 výška/délka 900/1100 mm</t>
  </si>
  <si>
    <t>73502 Rpol</t>
  </si>
  <si>
    <t>Otopné těleso panelové Korado; 3deskové se 2 přídavnými plochami, výška/délka 900/1800 mm</t>
  </si>
  <si>
    <t>998735101</t>
  </si>
  <si>
    <t>Přesun hmot tonážní pro otopná tělesa v objektech v do 6 m</t>
  </si>
  <si>
    <t>998735181</t>
  </si>
  <si>
    <t>Příplatek k přesunu hmot tonážní 735 prováděný bez použití mechanizace</t>
  </si>
  <si>
    <t>998735194</t>
  </si>
  <si>
    <t>Příplatek k přesunu hmot tonážní 735 za zvětšený přesun do 1000 m</t>
  </si>
  <si>
    <t>998735199</t>
  </si>
  <si>
    <t>Příplatek k přesunu hmot tonážní 735 za zvětšený přesun ZKD 1000 m přes 1000 m</t>
  </si>
  <si>
    <t>Dokončovací práce - nátěry</t>
  </si>
  <si>
    <t>783614551</t>
  </si>
  <si>
    <t>Základní jednonásobný syntetický nátěr potrubí DN do 50 mm</t>
  </si>
  <si>
    <t>783617601</t>
  </si>
  <si>
    <t>Krycí jednonásobný syntetický nátěr potrubí DN do 50 mm</t>
  </si>
  <si>
    <t>VRN</t>
  </si>
  <si>
    <t>Vedlejší rozpočtové náklady</t>
  </si>
  <si>
    <t>90001 Rpol</t>
  </si>
  <si>
    <t>Topná zkouška HZS otopného systému</t>
  </si>
  <si>
    <t>90002 Rpol</t>
  </si>
  <si>
    <t>Zprovoznění a zaškolení obsluhy</t>
  </si>
  <si>
    <t>90003 Rpol</t>
  </si>
  <si>
    <t>Stavební přípomoci</t>
  </si>
  <si>
    <t>05 - SO 01 - VZT</t>
  </si>
  <si>
    <t>800-751 - VZDUCHOTECHNIKA</t>
  </si>
  <si>
    <t xml:space="preserve">    Zařízení č. 1 - Větr - větrání montážní jámy</t>
  </si>
  <si>
    <t xml:space="preserve">    D1 - Společný materiál:</t>
  </si>
  <si>
    <t>800-751</t>
  </si>
  <si>
    <t>VZDUCHOTECHNIKA</t>
  </si>
  <si>
    <t>Zařízení č. 1 - Větr</t>
  </si>
  <si>
    <t>větrání montážní jámy</t>
  </si>
  <si>
    <t>751 51-4776</t>
  </si>
  <si>
    <t>Montáž sací hlavice do plechového potrubí kruhové bez příruby,</t>
  </si>
  <si>
    <t>Poznámka k položce:_x000D_
průměru přes 100 do 200 mm</t>
  </si>
  <si>
    <t>Pol35</t>
  </si>
  <si>
    <t>Sací kus Ø 200 mm se šikmým koncem a mřížkou</t>
  </si>
  <si>
    <t>751 51-4679</t>
  </si>
  <si>
    <t>Montáž klapky kruhové, průměru od 100 do 200 mm</t>
  </si>
  <si>
    <t>Pol36</t>
  </si>
  <si>
    <t>Uzavírací klapka DN 200, ovládání servo</t>
  </si>
  <si>
    <t>751 34-4112</t>
  </si>
  <si>
    <t>Montáž tl. hluku pro kruh. potrubí,průměru přes 100 do 200 mm</t>
  </si>
  <si>
    <t>Pol37</t>
  </si>
  <si>
    <t>Tlumič hluku DN 200-400 mm (atyp.)</t>
  </si>
  <si>
    <t>751 62-1111</t>
  </si>
  <si>
    <t>Montáž vytápěcí a větrací přívodní jednotky s ohřevem elektrickým</t>
  </si>
  <si>
    <t>Poznámka k položce:_x000D_
nástěnné s výměnou vzduchu do 7000 m3/h</t>
  </si>
  <si>
    <t>Pol38</t>
  </si>
  <si>
    <t>Vzduchotechnická jednotka pro přívod vzduchu</t>
  </si>
  <si>
    <t>kpl.</t>
  </si>
  <si>
    <t>Poznámka k položce:_x000D_
Vpř.=150 m³/h; 150 Pa; Piv.=30 W; tipř.=+18 °C; Pite=2 kW;_x000D_
230 V; 50 Hz; 9,2 A; filtrace F7; hmotnost 32 kg;_x000D_
včetně rychloupínacích spon - 2 ks; včetně regulace (řeší část EI);_x000D_
včetně zpravoznění s garancí._x000D_
VZT jednotku uchytit na stěnu.</t>
  </si>
  <si>
    <t>751 32-2012</t>
  </si>
  <si>
    <t>Montáž talířového ventilu, průměru přes 100 do 200 mm</t>
  </si>
  <si>
    <t>Pol39</t>
  </si>
  <si>
    <t>Přívodní talířový ventil Ø160 mm, včetně montážního kroužku</t>
  </si>
  <si>
    <t>751 51-0042</t>
  </si>
  <si>
    <t>Vzduchotechnické potrubí z pozinkovaného plechu, kruhové</t>
  </si>
  <si>
    <t>Poznámka k položce:_x000D_
bez příruby, průměru přes 100 do 200 mm,_x000D_
včetně nákladů na dodání a montáž trub včetně tvarovek_x000D_
Potrubí SPIRO, provedení těsné, vč. tvarovek (DN 200-2 m)</t>
  </si>
  <si>
    <t>998 75-1101</t>
  </si>
  <si>
    <t>Přesun hmot v objektech výšky do 12 m</t>
  </si>
  <si>
    <t>Společný materiál:</t>
  </si>
  <si>
    <t>Pol40</t>
  </si>
  <si>
    <t>Materiál na závěsy potrubí vyráběné při montáži,</t>
  </si>
  <si>
    <t>kg</t>
  </si>
  <si>
    <t>Poznámka k položce:_x000D_
konzoly a jiné podpůrné konstrukce</t>
  </si>
  <si>
    <t>Pol41</t>
  </si>
  <si>
    <t>Spojovací, těsnící a ostatní drobný montážní materiál</t>
  </si>
  <si>
    <t>Pol42</t>
  </si>
  <si>
    <t>Tepelná izolace samolepící na bázi pěnového polyethylenu tl. 20 mm</t>
  </si>
  <si>
    <t>m²</t>
  </si>
  <si>
    <t>Poznámka k položce:_x000D_
pro izolaci VZT ve vnitřním prostoru, včetně montáže</t>
  </si>
  <si>
    <t>Pol43</t>
  </si>
  <si>
    <t>Doprava</t>
  </si>
  <si>
    <t>Pol44</t>
  </si>
  <si>
    <t>Projekt skutečného provedení, předávací dokumentace</t>
  </si>
  <si>
    <t>Pol45</t>
  </si>
  <si>
    <t>Komplexní vyzkoušení, vyregulování a seřízení zařízení</t>
  </si>
  <si>
    <t>06 - SO 01 - Vedlejší náklady</t>
  </si>
  <si>
    <t>1-001</t>
  </si>
  <si>
    <t>Zařízení staveniště, kanceláře, šatny a napojení na NN, vodovod</t>
  </si>
  <si>
    <t>1-004</t>
  </si>
  <si>
    <t>Odpojení od stávajících sítí (před rekonstrukcí)</t>
  </si>
  <si>
    <t>1-005</t>
  </si>
  <si>
    <t>Uvedení ploch dotčených stavbou do původního stavu</t>
  </si>
  <si>
    <t>1-006</t>
  </si>
  <si>
    <t>Čištění stávajících komunikací</t>
  </si>
  <si>
    <t>1-007</t>
  </si>
  <si>
    <t>Vytýčení areálových sítí</t>
  </si>
  <si>
    <t>1-009</t>
  </si>
  <si>
    <t>Dopravně inženýrská opatření</t>
  </si>
  <si>
    <t>1-010</t>
  </si>
  <si>
    <t>Zabezpečení stavby a staveniště - oplocení, pásky, značky</t>
  </si>
  <si>
    <t>1-012</t>
  </si>
  <si>
    <t>Závěrečné úklidové práce před předáním stavby</t>
  </si>
  <si>
    <t>07 - SO 01 - Ostatní náklady</t>
  </si>
  <si>
    <t>Dokumentace skutečného provedení stavby</t>
  </si>
  <si>
    <t>1-002</t>
  </si>
  <si>
    <t>Projektová dokumentace pro výrobní přípravu staveb, výrobně technická dokumentace</t>
  </si>
  <si>
    <t>Předání výsledků nezbytných zkoušek, atestů a revizí podle ČSN, ČSN EN,pro prokázání dosažené předepsané kvality a předepsaných technických parametrů díla při předání a převzetí díla a pro kolaudaci stavby.</t>
  </si>
  <si>
    <t>Mtž KZ vně stěna PS desky tl.5cm vč. lišt sokl</t>
  </si>
  <si>
    <t>Mtž výztužné sitě do lepidla vč. penetrace fasáda</t>
  </si>
  <si>
    <t>Mtž výtužné sítě do lepidla vč. penetrace vně podhled nad vjezdy do garáží</t>
  </si>
  <si>
    <t>Mtž výztužné sítě do lepidla s penetrací u ostění vč. lišt</t>
  </si>
  <si>
    <t>XPS tl.5cm</t>
  </si>
  <si>
    <t xml:space="preserve">penetrace na podklad </t>
  </si>
  <si>
    <t xml:space="preserve">kontrola oplechování říms z Cu plechu připrovádění fasády </t>
  </si>
  <si>
    <t xml:space="preserve">Přesun hmot pro kontrolu lempířské konstr., parapety </t>
  </si>
  <si>
    <t>Montáž dveří jednokřídlových šířky 80 cm ozn.D1, D6</t>
  </si>
  <si>
    <t>Montáž roštu pro umístění podhledových oken</t>
  </si>
  <si>
    <t>Keramická dlažba cca 333/333/8</t>
  </si>
  <si>
    <t>Ozn.D4* Sprchové dveře do niky 60/190, popis dle tabulky</t>
  </si>
  <si>
    <t>6117</t>
  </si>
  <si>
    <t>Ozn. D6 venkovní dvěře horizontálně členěné plné</t>
  </si>
  <si>
    <t>6118</t>
  </si>
  <si>
    <t>Elektrický ohřívač zásobníkový akumulační závěsný svislý 80 l / 2 kW</t>
  </si>
  <si>
    <t>Podpření stropů  před prováděním  bourání stěny, základu a vrtáním mikropilot</t>
  </si>
  <si>
    <t>Dodávka podhledu s  požární odolností EW15´DP1, podhled a záklop cementotřískové desky , tep. izolace 100mm, ocelová konstrukce jaklová</t>
  </si>
  <si>
    <t>Hloubení rýh š.do 60 cm v hor.3 do 100 m3, STROJNĚ zákl. pasy</t>
  </si>
  <si>
    <t>132201111R00</t>
  </si>
  <si>
    <t>Hloubení rýh š.do 200 cm hor.3 do100 m3,STROJNĚ kanalizace</t>
  </si>
  <si>
    <t>montáž</t>
  </si>
  <si>
    <t>trubka ohebná KOPOFLEX  R=110mm</t>
  </si>
  <si>
    <t>datový  kabel FTP kat 6</t>
  </si>
  <si>
    <t>6a</t>
  </si>
  <si>
    <t>Svítidlo do montážní jámy 24 V, šířka/výška/délka = 80/45/1200 mm, LED zdroj 30 W, IP44</t>
  </si>
  <si>
    <t>35a</t>
  </si>
  <si>
    <t>612473182</t>
  </si>
  <si>
    <t>Omítka vnitř.zdiva ze such.směsi, vysokopevnostní, štuková, strojně na nové zdi</t>
  </si>
  <si>
    <t>61a</t>
  </si>
  <si>
    <t>Montáž a demontáž ocelových podpor pro podepření stropu a římsy, nosnost 90 kN</t>
  </si>
  <si>
    <t>vyhotovení revizní  zprávy</t>
  </si>
  <si>
    <t>vyhotovení polohopisného plány</t>
  </si>
  <si>
    <t>vyhotovení projektu skutečného provedení</t>
  </si>
  <si>
    <t>Omítka stěn weber-pas mozaika jemnozrnná F5, sokl</t>
  </si>
  <si>
    <t>Výztužná fasádní síť - perlinka</t>
  </si>
  <si>
    <t>Fošny pro zakrytí montážní jámy 80/540 tl. 35 mm, včetně nátěru</t>
  </si>
  <si>
    <t>69a</t>
  </si>
  <si>
    <t>Větrací potrubí z KG trubek, DN 160, včetně osazení</t>
  </si>
  <si>
    <t>69b</t>
  </si>
  <si>
    <t>Větrací potrubí Spiro ⌀ 120, včetně osazení</t>
  </si>
  <si>
    <t>116a</t>
  </si>
  <si>
    <t>116b</t>
  </si>
  <si>
    <t>Ozn.D5 sekční garážová vrata včetně montáže</t>
  </si>
  <si>
    <t>Ozn.D7 dveře venkovní s elektrickým pohonem otvírání křídla pomocí čipu, včetně montáže</t>
  </si>
  <si>
    <t>Sešívání trhlin - helikální výztuží vč. tmelu a výztuže HB 8 mm a injektování trhlin cem. suspenzí</t>
  </si>
  <si>
    <t>Montáž kuchyňských linek dřevěných linek š.do 1,8m včetně dodávky kuchyně ozn.K, včetně lednice</t>
  </si>
  <si>
    <t>odvoz zeminy a likvidace zákonným způsobem</t>
  </si>
  <si>
    <t>Náklady na zajištění opatření BOZP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</si>
</sst>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sz val="8"/>
      <color rgb="FFFF0000"/>
      <name val="Arial CE"/>
    </font>
    <font>
      <sz val="10"/>
      <name val="Helv"/>
    </font>
    <font>
      <b/>
      <sz val="8"/>
      <color rgb="FFFF0000"/>
      <name val="Arial CE"/>
    </font>
    <font>
      <sz val="9"/>
      <color rgb="FFFF0000"/>
      <name val="Arial CE"/>
    </font>
    <font>
      <b/>
      <sz val="9"/>
      <color rgb="FFFF0000"/>
      <name val="Arial CE"/>
      <charset val="238"/>
    </font>
    <font>
      <b/>
      <sz val="8"/>
      <color rgb="FFFF0000"/>
      <name val="Arial CE"/>
      <charset val="238"/>
    </font>
    <font>
      <sz val="7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2D2D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2" fillId="0" borderId="0" applyNumberFormat="0" applyFill="0" applyBorder="0" applyAlignment="0" applyProtection="0"/>
    <xf numFmtId="0" fontId="34" fillId="0" borderId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3" fillId="0" borderId="0" xfId="0" applyFont="1"/>
    <xf numFmtId="0" fontId="33" fillId="0" borderId="0" xfId="0" applyFont="1" applyAlignment="1">
      <alignment vertical="center"/>
    </xf>
    <xf numFmtId="167" fontId="17" fillId="0" borderId="22" xfId="0" applyNumberFormat="1" applyFont="1" applyBorder="1" applyAlignment="1" applyProtection="1">
      <alignment horizontal="center" vertical="center"/>
      <protection locked="0"/>
    </xf>
    <xf numFmtId="167" fontId="17" fillId="0" borderId="22" xfId="0" applyNumberFormat="1" applyFont="1" applyBorder="1" applyAlignment="1" applyProtection="1">
      <alignment horizontal="left" vertical="center"/>
      <protection locked="0"/>
    </xf>
    <xf numFmtId="0" fontId="17" fillId="0" borderId="22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167" fontId="17" fillId="0" borderId="22" xfId="0" applyNumberFormat="1" applyFont="1" applyBorder="1" applyAlignment="1" applyProtection="1">
      <alignment horizontal="right" vertical="center"/>
      <protection locked="0"/>
    </xf>
    <xf numFmtId="2" fontId="17" fillId="0" borderId="22" xfId="0" applyNumberFormat="1" applyFont="1" applyBorder="1" applyAlignment="1" applyProtection="1">
      <alignment horizontal="right" vertical="center"/>
      <protection locked="0"/>
    </xf>
    <xf numFmtId="49" fontId="17" fillId="0" borderId="22" xfId="0" applyNumberFormat="1" applyFont="1" applyBorder="1" applyAlignment="1" applyProtection="1">
      <alignment horizontal="left" vertical="center"/>
      <protection locked="0"/>
    </xf>
    <xf numFmtId="0" fontId="17" fillId="5" borderId="17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4" fontId="35" fillId="0" borderId="0" xfId="0" applyNumberFormat="1" applyFont="1" applyAlignment="1">
      <alignment vertical="center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left" vertical="center"/>
    </xf>
    <xf numFmtId="4" fontId="38" fillId="0" borderId="0" xfId="0" applyNumberFormat="1" applyFont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3">
    <cellStyle name="Hypertextový odkaz" xfId="1" builtinId="8"/>
    <cellStyle name="Normální" xfId="0" builtinId="0" customBuiltin="1"/>
    <cellStyle name="Styl 1" xfId="2" xr:uid="{00000000-0005-0000-0000-000002000000}"/>
  </cellStyles>
  <dxfs count="0"/>
  <tableStyles count="0"/>
  <colors>
    <mruColors>
      <color rgb="FFD2D2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36" workbookViewId="0">
      <selection activeCell="BE56" sqref="BE5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205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 x14ac:dyDescent="0.2">
      <c r="B5" s="16"/>
      <c r="D5" s="19" t="s">
        <v>12</v>
      </c>
      <c r="K5" s="198" t="s">
        <v>13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16"/>
      <c r="BS5" s="13" t="s">
        <v>6</v>
      </c>
    </row>
    <row r="6" spans="1:74" ht="36.950000000000003" customHeight="1" x14ac:dyDescent="0.2">
      <c r="B6" s="16"/>
      <c r="D6" s="21" t="s">
        <v>14</v>
      </c>
      <c r="K6" s="200" t="s">
        <v>15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16"/>
      <c r="BS6" s="13" t="s">
        <v>6</v>
      </c>
    </row>
    <row r="7" spans="1:74" ht="12" customHeight="1" x14ac:dyDescent="0.2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18</v>
      </c>
      <c r="K8" s="20" t="s">
        <v>19</v>
      </c>
      <c r="AK8" s="22" t="s">
        <v>20</v>
      </c>
      <c r="AN8" s="148">
        <v>45051</v>
      </c>
      <c r="AR8" s="16"/>
      <c r="BS8" s="13" t="s">
        <v>6</v>
      </c>
    </row>
    <row r="9" spans="1:74" ht="14.4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19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24</v>
      </c>
      <c r="AK13" s="22" t="s">
        <v>22</v>
      </c>
      <c r="AN13" s="20" t="s">
        <v>1</v>
      </c>
      <c r="AR13" s="16"/>
      <c r="BS13" s="13" t="s">
        <v>6</v>
      </c>
    </row>
    <row r="14" spans="1:74" ht="12.75" x14ac:dyDescent="0.2">
      <c r="B14" s="16"/>
      <c r="E14" s="20" t="s">
        <v>19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25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 x14ac:dyDescent="0.2">
      <c r="B17" s="16"/>
      <c r="E17" s="20" t="s">
        <v>19</v>
      </c>
      <c r="AK17" s="22" t="s">
        <v>23</v>
      </c>
      <c r="AN17" s="20" t="s">
        <v>1</v>
      </c>
      <c r="AR17" s="16"/>
      <c r="BS17" s="13" t="s">
        <v>26</v>
      </c>
    </row>
    <row r="18" spans="2:71" ht="6.95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27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0" t="s">
        <v>19</v>
      </c>
      <c r="AK20" s="22" t="s">
        <v>23</v>
      </c>
      <c r="AN20" s="20" t="s">
        <v>1</v>
      </c>
      <c r="AR20" s="16"/>
      <c r="BS20" s="13" t="s">
        <v>26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28</v>
      </c>
      <c r="AR22" s="16"/>
    </row>
    <row r="23" spans="2:71" ht="16.5" customHeight="1" x14ac:dyDescent="0.2">
      <c r="B23" s="16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2">
        <f>ROUND(AG94,2)</f>
        <v>0</v>
      </c>
      <c r="AL26" s="203"/>
      <c r="AM26" s="203"/>
      <c r="AN26" s="203"/>
      <c r="AO26" s="203"/>
      <c r="AR26" s="25"/>
    </row>
    <row r="27" spans="2:71" s="1" customFormat="1" ht="6.95" customHeight="1" x14ac:dyDescent="0.2">
      <c r="B27" s="25"/>
      <c r="AR27" s="25"/>
    </row>
    <row r="28" spans="2:71" s="1" customFormat="1" ht="12.75" x14ac:dyDescent="0.2">
      <c r="B28" s="25"/>
      <c r="L28" s="204" t="s">
        <v>30</v>
      </c>
      <c r="M28" s="204"/>
      <c r="N28" s="204"/>
      <c r="O28" s="204"/>
      <c r="P28" s="204"/>
      <c r="W28" s="204" t="s">
        <v>31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32</v>
      </c>
      <c r="AL28" s="204"/>
      <c r="AM28" s="204"/>
      <c r="AN28" s="204"/>
      <c r="AO28" s="204"/>
      <c r="AR28" s="25"/>
    </row>
    <row r="29" spans="2:71" s="2" customFormat="1" ht="14.45" customHeight="1" x14ac:dyDescent="0.2">
      <c r="B29" s="29"/>
      <c r="D29" s="22" t="s">
        <v>33</v>
      </c>
      <c r="F29" s="22" t="s">
        <v>34</v>
      </c>
      <c r="L29" s="195">
        <v>0.21</v>
      </c>
      <c r="M29" s="196"/>
      <c r="N29" s="196"/>
      <c r="O29" s="196"/>
      <c r="P29" s="196"/>
      <c r="W29" s="197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7">
        <f>ROUND(AV94, 2)</f>
        <v>0</v>
      </c>
      <c r="AL29" s="196"/>
      <c r="AM29" s="196"/>
      <c r="AN29" s="196"/>
      <c r="AO29" s="196"/>
      <c r="AR29" s="29"/>
    </row>
    <row r="30" spans="2:71" s="2" customFormat="1" ht="14.45" customHeight="1" x14ac:dyDescent="0.2">
      <c r="B30" s="29"/>
      <c r="F30" s="22" t="s">
        <v>35</v>
      </c>
      <c r="L30" s="195">
        <v>0.15</v>
      </c>
      <c r="M30" s="196"/>
      <c r="N30" s="196"/>
      <c r="O30" s="196"/>
      <c r="P30" s="196"/>
      <c r="W30" s="197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7">
        <f>ROUND(AW94, 2)</f>
        <v>0</v>
      </c>
      <c r="AL30" s="196"/>
      <c r="AM30" s="196"/>
      <c r="AN30" s="196"/>
      <c r="AO30" s="196"/>
      <c r="AR30" s="29"/>
    </row>
    <row r="31" spans="2:71" s="2" customFormat="1" ht="14.45" hidden="1" customHeight="1" x14ac:dyDescent="0.2">
      <c r="B31" s="29"/>
      <c r="F31" s="22" t="s">
        <v>36</v>
      </c>
      <c r="L31" s="195">
        <v>0.21</v>
      </c>
      <c r="M31" s="196"/>
      <c r="N31" s="196"/>
      <c r="O31" s="196"/>
      <c r="P31" s="196"/>
      <c r="W31" s="197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7">
        <v>0</v>
      </c>
      <c r="AL31" s="196"/>
      <c r="AM31" s="196"/>
      <c r="AN31" s="196"/>
      <c r="AO31" s="196"/>
      <c r="AR31" s="29"/>
    </row>
    <row r="32" spans="2:71" s="2" customFormat="1" ht="14.45" hidden="1" customHeight="1" x14ac:dyDescent="0.2">
      <c r="B32" s="29"/>
      <c r="F32" s="22" t="s">
        <v>37</v>
      </c>
      <c r="L32" s="195">
        <v>0.15</v>
      </c>
      <c r="M32" s="196"/>
      <c r="N32" s="196"/>
      <c r="O32" s="196"/>
      <c r="P32" s="196"/>
      <c r="W32" s="197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7">
        <v>0</v>
      </c>
      <c r="AL32" s="196"/>
      <c r="AM32" s="196"/>
      <c r="AN32" s="196"/>
      <c r="AO32" s="196"/>
      <c r="AR32" s="29"/>
    </row>
    <row r="33" spans="2:44" s="2" customFormat="1" ht="14.45" hidden="1" customHeight="1" x14ac:dyDescent="0.2">
      <c r="B33" s="29"/>
      <c r="F33" s="22" t="s">
        <v>38</v>
      </c>
      <c r="L33" s="195">
        <v>0</v>
      </c>
      <c r="M33" s="196"/>
      <c r="N33" s="196"/>
      <c r="O33" s="196"/>
      <c r="P33" s="196"/>
      <c r="W33" s="197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7">
        <v>0</v>
      </c>
      <c r="AL33" s="196"/>
      <c r="AM33" s="196"/>
      <c r="AN33" s="196"/>
      <c r="AO33" s="196"/>
      <c r="AR33" s="29"/>
    </row>
    <row r="34" spans="2:44" s="1" customFormat="1" ht="6.95" customHeight="1" x14ac:dyDescent="0.2">
      <c r="B34" s="25"/>
      <c r="AR34" s="25"/>
    </row>
    <row r="35" spans="2:44" s="1" customFormat="1" ht="25.9" customHeight="1" x14ac:dyDescent="0.2">
      <c r="B35" s="25"/>
      <c r="C35" s="30"/>
      <c r="D35" s="31" t="s">
        <v>39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40</v>
      </c>
      <c r="U35" s="32"/>
      <c r="V35" s="32"/>
      <c r="W35" s="32"/>
      <c r="X35" s="209" t="s">
        <v>41</v>
      </c>
      <c r="Y35" s="207"/>
      <c r="Z35" s="207"/>
      <c r="AA35" s="207"/>
      <c r="AB35" s="207"/>
      <c r="AC35" s="32"/>
      <c r="AD35" s="32"/>
      <c r="AE35" s="32"/>
      <c r="AF35" s="32"/>
      <c r="AG35" s="32"/>
      <c r="AH35" s="32"/>
      <c r="AI35" s="32"/>
      <c r="AJ35" s="32"/>
      <c r="AK35" s="206">
        <f>SUM(AK26:AK33)</f>
        <v>0</v>
      </c>
      <c r="AL35" s="207"/>
      <c r="AM35" s="207"/>
      <c r="AN35" s="207"/>
      <c r="AO35" s="208"/>
      <c r="AP35" s="30"/>
      <c r="AQ35" s="30"/>
      <c r="AR35" s="25"/>
    </row>
    <row r="36" spans="2:44" s="1" customFormat="1" ht="6.95" customHeight="1" x14ac:dyDescent="0.2">
      <c r="B36" s="25"/>
      <c r="AR36" s="25"/>
    </row>
    <row r="37" spans="2:44" s="1" customFormat="1" ht="14.45" customHeight="1" x14ac:dyDescent="0.2">
      <c r="B37" s="25"/>
      <c r="AR37" s="25"/>
    </row>
    <row r="38" spans="2:44" ht="14.45" customHeight="1" x14ac:dyDescent="0.2">
      <c r="B38" s="16"/>
      <c r="AR38" s="16"/>
    </row>
    <row r="39" spans="2:44" ht="14.45" customHeight="1" x14ac:dyDescent="0.2">
      <c r="B39" s="16"/>
      <c r="AR39" s="16"/>
    </row>
    <row r="40" spans="2:44" ht="14.45" customHeight="1" x14ac:dyDescent="0.2">
      <c r="B40" s="16"/>
      <c r="AR40" s="16"/>
    </row>
    <row r="41" spans="2:44" ht="14.45" customHeight="1" x14ac:dyDescent="0.2">
      <c r="B41" s="16"/>
      <c r="AR41" s="16"/>
    </row>
    <row r="42" spans="2:44" ht="14.45" customHeight="1" x14ac:dyDescent="0.2">
      <c r="B42" s="16"/>
      <c r="AR42" s="16"/>
    </row>
    <row r="43" spans="2:44" ht="14.45" customHeight="1" x14ac:dyDescent="0.2">
      <c r="B43" s="16"/>
      <c r="AR43" s="16"/>
    </row>
    <row r="44" spans="2:44" ht="14.45" customHeight="1" x14ac:dyDescent="0.2">
      <c r="B44" s="16"/>
      <c r="AR44" s="16"/>
    </row>
    <row r="45" spans="2:44" ht="14.45" customHeight="1" x14ac:dyDescent="0.2">
      <c r="B45" s="16"/>
      <c r="AR45" s="16"/>
    </row>
    <row r="46" spans="2:44" ht="14.45" customHeight="1" x14ac:dyDescent="0.2">
      <c r="B46" s="16"/>
      <c r="AR46" s="16"/>
    </row>
    <row r="47" spans="2:44" ht="14.45" customHeight="1" x14ac:dyDescent="0.2">
      <c r="B47" s="16"/>
      <c r="AR47" s="16"/>
    </row>
    <row r="48" spans="2:44" ht="14.45" customHeight="1" x14ac:dyDescent="0.2">
      <c r="B48" s="16"/>
      <c r="AR48" s="16"/>
    </row>
    <row r="49" spans="2:44" s="1" customFormat="1" ht="14.45" customHeight="1" x14ac:dyDescent="0.2">
      <c r="B49" s="25"/>
      <c r="D49" s="34" t="s">
        <v>42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43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5"/>
      <c r="D60" s="36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44</v>
      </c>
      <c r="AI60" s="27"/>
      <c r="AJ60" s="27"/>
      <c r="AK60" s="27"/>
      <c r="AL60" s="27"/>
      <c r="AM60" s="36" t="s">
        <v>45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5"/>
      <c r="D64" s="34" t="s">
        <v>46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47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5"/>
      <c r="D75" s="36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44</v>
      </c>
      <c r="AI75" s="27"/>
      <c r="AJ75" s="27"/>
      <c r="AK75" s="27"/>
      <c r="AL75" s="27"/>
      <c r="AM75" s="36" t="s">
        <v>45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 x14ac:dyDescent="0.2">
      <c r="B82" s="25"/>
      <c r="C82" s="17" t="s">
        <v>48</v>
      </c>
      <c r="AR82" s="25"/>
    </row>
    <row r="83" spans="1:91" s="1" customFormat="1" ht="6.95" customHeight="1" x14ac:dyDescent="0.2">
      <c r="B83" s="25"/>
      <c r="AR83" s="25"/>
    </row>
    <row r="84" spans="1:91" s="3" customFormat="1" ht="12" customHeight="1" x14ac:dyDescent="0.2">
      <c r="B84" s="41"/>
      <c r="C84" s="22" t="s">
        <v>12</v>
      </c>
      <c r="L84" s="3" t="str">
        <f>K5</f>
        <v>01</v>
      </c>
      <c r="AR84" s="41"/>
    </row>
    <row r="85" spans="1:91" s="4" customFormat="1" ht="36.950000000000003" customHeight="1" x14ac:dyDescent="0.2">
      <c r="B85" s="42"/>
      <c r="C85" s="43" t="s">
        <v>14</v>
      </c>
      <c r="L85" s="172" t="str">
        <f>K6</f>
        <v>Rekonstrukce garáží v areálu generálního ředitelství PVL, Holečkova 3178/8, 150 00, Praha 5 - Smíchov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R85" s="42"/>
    </row>
    <row r="86" spans="1:91" s="1" customFormat="1" ht="6.95" customHeight="1" x14ac:dyDescent="0.2">
      <c r="B86" s="25"/>
      <c r="AR86" s="25"/>
    </row>
    <row r="87" spans="1:91" s="1" customFormat="1" ht="12" customHeight="1" x14ac:dyDescent="0.2">
      <c r="B87" s="25"/>
      <c r="C87" s="22" t="s">
        <v>18</v>
      </c>
      <c r="L87" s="44" t="str">
        <f>IF(K8="","",K8)</f>
        <v xml:space="preserve"> </v>
      </c>
      <c r="AI87" s="22" t="s">
        <v>20</v>
      </c>
      <c r="AM87" s="174">
        <f>IF(AN8= "","",AN8)</f>
        <v>45051</v>
      </c>
      <c r="AN87" s="174"/>
      <c r="AR87" s="25"/>
    </row>
    <row r="88" spans="1:91" s="1" customFormat="1" ht="6.95" customHeight="1" x14ac:dyDescent="0.2">
      <c r="B88" s="25"/>
      <c r="AR88" s="25"/>
    </row>
    <row r="89" spans="1:91" s="1" customFormat="1" ht="15.2" customHeight="1" x14ac:dyDescent="0.2">
      <c r="B89" s="25"/>
      <c r="C89" s="22" t="s">
        <v>21</v>
      </c>
      <c r="L89" s="3" t="str">
        <f>IF(E11= "","",E11)</f>
        <v xml:space="preserve"> </v>
      </c>
      <c r="AI89" s="22" t="s">
        <v>25</v>
      </c>
      <c r="AM89" s="175" t="str">
        <f>IF(E17="","",E17)</f>
        <v xml:space="preserve"> </v>
      </c>
      <c r="AN89" s="176"/>
      <c r="AO89" s="176"/>
      <c r="AP89" s="176"/>
      <c r="AR89" s="25"/>
      <c r="AS89" s="177" t="s">
        <v>49</v>
      </c>
      <c r="AT89" s="178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 x14ac:dyDescent="0.2">
      <c r="B90" s="25"/>
      <c r="C90" s="22" t="s">
        <v>24</v>
      </c>
      <c r="L90" s="3" t="str">
        <f>IF(E14="","",E14)</f>
        <v xml:space="preserve"> </v>
      </c>
      <c r="AI90" s="22" t="s">
        <v>27</v>
      </c>
      <c r="AM90" s="175" t="str">
        <f>IF(E20="","",E20)</f>
        <v xml:space="preserve"> </v>
      </c>
      <c r="AN90" s="176"/>
      <c r="AO90" s="176"/>
      <c r="AP90" s="176"/>
      <c r="AR90" s="25"/>
      <c r="AS90" s="179"/>
      <c r="AT90" s="180"/>
      <c r="BD90" s="49"/>
    </row>
    <row r="91" spans="1:91" s="1" customFormat="1" ht="10.9" customHeight="1" x14ac:dyDescent="0.2">
      <c r="B91" s="25"/>
      <c r="AR91" s="25"/>
      <c r="AS91" s="179"/>
      <c r="AT91" s="180"/>
      <c r="BD91" s="49"/>
    </row>
    <row r="92" spans="1:91" s="1" customFormat="1" ht="29.25" customHeight="1" x14ac:dyDescent="0.2">
      <c r="B92" s="25"/>
      <c r="C92" s="181" t="s">
        <v>50</v>
      </c>
      <c r="D92" s="182"/>
      <c r="E92" s="182"/>
      <c r="F92" s="182"/>
      <c r="G92" s="182"/>
      <c r="H92" s="50"/>
      <c r="I92" s="183" t="s">
        <v>51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5" t="s">
        <v>52</v>
      </c>
      <c r="AH92" s="182"/>
      <c r="AI92" s="182"/>
      <c r="AJ92" s="182"/>
      <c r="AK92" s="182"/>
      <c r="AL92" s="182"/>
      <c r="AM92" s="182"/>
      <c r="AN92" s="183" t="s">
        <v>53</v>
      </c>
      <c r="AO92" s="182"/>
      <c r="AP92" s="184"/>
      <c r="AQ92" s="51" t="s">
        <v>54</v>
      </c>
      <c r="AR92" s="25"/>
      <c r="AS92" s="52" t="s">
        <v>55</v>
      </c>
      <c r="AT92" s="53" t="s">
        <v>56</v>
      </c>
      <c r="AU92" s="53" t="s">
        <v>57</v>
      </c>
      <c r="AV92" s="53" t="s">
        <v>58</v>
      </c>
      <c r="AW92" s="53" t="s">
        <v>59</v>
      </c>
      <c r="AX92" s="53" t="s">
        <v>60</v>
      </c>
      <c r="AY92" s="53" t="s">
        <v>61</v>
      </c>
      <c r="AZ92" s="53" t="s">
        <v>62</v>
      </c>
      <c r="BA92" s="53" t="s">
        <v>63</v>
      </c>
      <c r="BB92" s="53" t="s">
        <v>64</v>
      </c>
      <c r="BC92" s="53" t="s">
        <v>65</v>
      </c>
      <c r="BD92" s="54" t="s">
        <v>66</v>
      </c>
    </row>
    <row r="93" spans="1:91" s="1" customFormat="1" ht="10.9" customHeight="1" x14ac:dyDescent="0.2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 x14ac:dyDescent="0.2">
      <c r="B94" s="56"/>
      <c r="C94" s="57" t="s">
        <v>67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89">
        <f>ROUND(AG95+AG96+AG97+SUM(AG100:AG103),2)</f>
        <v>0</v>
      </c>
      <c r="AH94" s="189"/>
      <c r="AI94" s="189"/>
      <c r="AJ94" s="189"/>
      <c r="AK94" s="189"/>
      <c r="AL94" s="189"/>
      <c r="AM94" s="189"/>
      <c r="AN94" s="190">
        <f t="shared" ref="AN94:AN103" si="0">SUM(AG94,AT94)</f>
        <v>0</v>
      </c>
      <c r="AO94" s="190"/>
      <c r="AP94" s="190"/>
      <c r="AQ94" s="60" t="s">
        <v>1</v>
      </c>
      <c r="AR94" s="56"/>
      <c r="AS94" s="61">
        <f>ROUND(AS95+AS96+AS97+SUM(AS100:AS103),2)</f>
        <v>0</v>
      </c>
      <c r="AT94" s="62">
        <f t="shared" ref="AT94:AT103" si="1">ROUND(SUM(AV94:AW94),2)</f>
        <v>0</v>
      </c>
      <c r="AU94" s="63">
        <f>ROUND(AU95+AU96+AU97+SUM(AU100:AU103),5)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ROUND(AZ95+AZ96+AZ97+SUM(AZ100:AZ103),2)</f>
        <v>0</v>
      </c>
      <c r="BA94" s="62">
        <f>ROUND(BA95+BA96+BA97+SUM(BA100:BA103),2)</f>
        <v>0</v>
      </c>
      <c r="BB94" s="62">
        <f>ROUND(BB95+BB96+BB97+SUM(BB100:BB103),2)</f>
        <v>0</v>
      </c>
      <c r="BC94" s="62">
        <f>ROUND(BC95+BC96+BC97+SUM(BC100:BC103),2)</f>
        <v>0</v>
      </c>
      <c r="BD94" s="64">
        <f>ROUND(BD95+BD96+BD97+SUM(BD100:BD103),2)</f>
        <v>0</v>
      </c>
      <c r="BS94" s="65" t="s">
        <v>68</v>
      </c>
      <c r="BT94" s="65" t="s">
        <v>69</v>
      </c>
      <c r="BU94" s="66" t="s">
        <v>70</v>
      </c>
      <c r="BV94" s="65" t="s">
        <v>71</v>
      </c>
      <c r="BW94" s="65" t="s">
        <v>4</v>
      </c>
      <c r="BX94" s="65" t="s">
        <v>72</v>
      </c>
      <c r="CL94" s="65" t="s">
        <v>1</v>
      </c>
    </row>
    <row r="95" spans="1:91" s="6" customFormat="1" ht="16.5" customHeight="1" x14ac:dyDescent="0.2">
      <c r="A95" s="67" t="s">
        <v>73</v>
      </c>
      <c r="B95" s="68"/>
      <c r="C95" s="69"/>
      <c r="D95" s="188" t="s">
        <v>13</v>
      </c>
      <c r="E95" s="188"/>
      <c r="F95" s="188"/>
      <c r="G95" s="188"/>
      <c r="H95" s="188"/>
      <c r="I95" s="70"/>
      <c r="J95" s="188" t="s">
        <v>74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6">
        <f>'01 - SO 01 - Stavební část'!J30</f>
        <v>0</v>
      </c>
      <c r="AH95" s="187"/>
      <c r="AI95" s="187"/>
      <c r="AJ95" s="187"/>
      <c r="AK95" s="187"/>
      <c r="AL95" s="187"/>
      <c r="AM95" s="187"/>
      <c r="AN95" s="186">
        <f t="shared" si="0"/>
        <v>0</v>
      </c>
      <c r="AO95" s="187"/>
      <c r="AP95" s="187"/>
      <c r="AQ95" s="71" t="s">
        <v>75</v>
      </c>
      <c r="AR95" s="68"/>
      <c r="AS95" s="72">
        <v>0</v>
      </c>
      <c r="AT95" s="73">
        <f t="shared" si="1"/>
        <v>0</v>
      </c>
      <c r="AU95" s="74">
        <f>'01 - SO 01 - Stavební část'!P143</f>
        <v>0</v>
      </c>
      <c r="AV95" s="73">
        <f>'01 - SO 01 - Stavební část'!J33</f>
        <v>0</v>
      </c>
      <c r="AW95" s="73">
        <f>'01 - SO 01 - Stavební část'!J34</f>
        <v>0</v>
      </c>
      <c r="AX95" s="73">
        <f>'01 - SO 01 - Stavební část'!J35</f>
        <v>0</v>
      </c>
      <c r="AY95" s="73">
        <f>'01 - SO 01 - Stavební část'!J36</f>
        <v>0</v>
      </c>
      <c r="AZ95" s="73">
        <f>'01 - SO 01 - Stavební část'!F33</f>
        <v>0</v>
      </c>
      <c r="BA95" s="73">
        <f>'01 - SO 01 - Stavební část'!F34</f>
        <v>0</v>
      </c>
      <c r="BB95" s="73">
        <f>'01 - SO 01 - Stavební část'!F35</f>
        <v>0</v>
      </c>
      <c r="BC95" s="73">
        <f>'01 - SO 01 - Stavební část'!F36</f>
        <v>0</v>
      </c>
      <c r="BD95" s="75">
        <f>'01 - SO 01 - Stavební část'!F37</f>
        <v>0</v>
      </c>
      <c r="BT95" s="76" t="s">
        <v>76</v>
      </c>
      <c r="BV95" s="76" t="s">
        <v>71</v>
      </c>
      <c r="BW95" s="76" t="s">
        <v>77</v>
      </c>
      <c r="BX95" s="76" t="s">
        <v>4</v>
      </c>
      <c r="CL95" s="76" t="s">
        <v>1</v>
      </c>
      <c r="CM95" s="76" t="s">
        <v>78</v>
      </c>
    </row>
    <row r="96" spans="1:91" s="6" customFormat="1" ht="16.5" customHeight="1" x14ac:dyDescent="0.2">
      <c r="A96" s="67" t="s">
        <v>73</v>
      </c>
      <c r="B96" s="68"/>
      <c r="C96" s="69"/>
      <c r="D96" s="188" t="s">
        <v>79</v>
      </c>
      <c r="E96" s="188"/>
      <c r="F96" s="188"/>
      <c r="G96" s="188"/>
      <c r="H96" s="188"/>
      <c r="I96" s="70"/>
      <c r="J96" s="188" t="s">
        <v>80</v>
      </c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'02 - SO 01 - Zdravotně te...'!J30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71" t="s">
        <v>75</v>
      </c>
      <c r="AR96" s="68"/>
      <c r="AS96" s="72">
        <v>0</v>
      </c>
      <c r="AT96" s="73">
        <f t="shared" si="1"/>
        <v>0</v>
      </c>
      <c r="AU96" s="74">
        <f>'02 - SO 01 - Zdravotně te...'!P121</f>
        <v>0</v>
      </c>
      <c r="AV96" s="73">
        <f>'02 - SO 01 - Zdravotně te...'!J33</f>
        <v>0</v>
      </c>
      <c r="AW96" s="73">
        <f>'02 - SO 01 - Zdravotně te...'!J34</f>
        <v>0</v>
      </c>
      <c r="AX96" s="73">
        <f>'02 - SO 01 - Zdravotně te...'!J35</f>
        <v>0</v>
      </c>
      <c r="AY96" s="73">
        <f>'02 - SO 01 - Zdravotně te...'!J36</f>
        <v>0</v>
      </c>
      <c r="AZ96" s="73">
        <f>'02 - SO 01 - Zdravotně te...'!F33</f>
        <v>0</v>
      </c>
      <c r="BA96" s="73">
        <f>'02 - SO 01 - Zdravotně te...'!F34</f>
        <v>0</v>
      </c>
      <c r="BB96" s="73">
        <f>'02 - SO 01 - Zdravotně te...'!F35</f>
        <v>0</v>
      </c>
      <c r="BC96" s="73">
        <f>'02 - SO 01 - Zdravotně te...'!F36</f>
        <v>0</v>
      </c>
      <c r="BD96" s="75">
        <f>'02 - SO 01 - Zdravotně te...'!F37</f>
        <v>0</v>
      </c>
      <c r="BT96" s="76" t="s">
        <v>76</v>
      </c>
      <c r="BV96" s="76" t="s">
        <v>71</v>
      </c>
      <c r="BW96" s="76" t="s">
        <v>81</v>
      </c>
      <c r="BX96" s="76" t="s">
        <v>4</v>
      </c>
      <c r="CL96" s="76" t="s">
        <v>1</v>
      </c>
      <c r="CM96" s="76" t="s">
        <v>78</v>
      </c>
    </row>
    <row r="97" spans="1:91" s="6" customFormat="1" ht="16.5" customHeight="1" x14ac:dyDescent="0.2">
      <c r="B97" s="68"/>
      <c r="C97" s="69"/>
      <c r="D97" s="188" t="s">
        <v>82</v>
      </c>
      <c r="E97" s="188"/>
      <c r="F97" s="188"/>
      <c r="G97" s="188"/>
      <c r="H97" s="188"/>
      <c r="I97" s="70"/>
      <c r="J97" s="188" t="s">
        <v>83</v>
      </c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91">
        <f>ROUND(SUM(AG98:AG99),2)</f>
        <v>0</v>
      </c>
      <c r="AH97" s="187"/>
      <c r="AI97" s="187"/>
      <c r="AJ97" s="187"/>
      <c r="AK97" s="187"/>
      <c r="AL97" s="187"/>
      <c r="AM97" s="187"/>
      <c r="AN97" s="186">
        <f t="shared" si="0"/>
        <v>0</v>
      </c>
      <c r="AO97" s="187"/>
      <c r="AP97" s="187"/>
      <c r="AQ97" s="71" t="s">
        <v>75</v>
      </c>
      <c r="AR97" s="68"/>
      <c r="AS97" s="72">
        <f>ROUND(SUM(AS98:AS99),2)</f>
        <v>0</v>
      </c>
      <c r="AT97" s="73">
        <f t="shared" si="1"/>
        <v>0</v>
      </c>
      <c r="AU97" s="74">
        <f>ROUND(SUM(AU98:AU99),5)</f>
        <v>0</v>
      </c>
      <c r="AV97" s="73">
        <f>ROUND(AZ97*L29,2)</f>
        <v>0</v>
      </c>
      <c r="AW97" s="73">
        <f>ROUND(BA97*L30,2)</f>
        <v>0</v>
      </c>
      <c r="AX97" s="73">
        <f>ROUND(BB97*L29,2)</f>
        <v>0</v>
      </c>
      <c r="AY97" s="73">
        <f>ROUND(BC97*L30,2)</f>
        <v>0</v>
      </c>
      <c r="AZ97" s="73">
        <f>ROUND(SUM(AZ98:AZ99),2)</f>
        <v>0</v>
      </c>
      <c r="BA97" s="73">
        <f>ROUND(SUM(BA98:BA99),2)</f>
        <v>0</v>
      </c>
      <c r="BB97" s="73">
        <f>ROUND(SUM(BB98:BB99),2)</f>
        <v>0</v>
      </c>
      <c r="BC97" s="73">
        <f>ROUND(SUM(BC98:BC99),2)</f>
        <v>0</v>
      </c>
      <c r="BD97" s="75">
        <f>ROUND(SUM(BD98:BD99),2)</f>
        <v>0</v>
      </c>
      <c r="BS97" s="76" t="s">
        <v>68</v>
      </c>
      <c r="BT97" s="76" t="s">
        <v>76</v>
      </c>
      <c r="BU97" s="76" t="s">
        <v>70</v>
      </c>
      <c r="BV97" s="76" t="s">
        <v>71</v>
      </c>
      <c r="BW97" s="76" t="s">
        <v>84</v>
      </c>
      <c r="BX97" s="76" t="s">
        <v>4</v>
      </c>
      <c r="CL97" s="76" t="s">
        <v>1</v>
      </c>
      <c r="CM97" s="76" t="s">
        <v>78</v>
      </c>
    </row>
    <row r="98" spans="1:91" s="3" customFormat="1" ht="16.5" customHeight="1" x14ac:dyDescent="0.2">
      <c r="A98" s="67" t="s">
        <v>73</v>
      </c>
      <c r="B98" s="41"/>
      <c r="C98" s="11"/>
      <c r="D98" s="11"/>
      <c r="E98" s="192" t="s">
        <v>78</v>
      </c>
      <c r="F98" s="192"/>
      <c r="G98" s="192"/>
      <c r="H98" s="192"/>
      <c r="I98" s="192"/>
      <c r="J98" s="11"/>
      <c r="K98" s="192" t="s">
        <v>85</v>
      </c>
      <c r="L98" s="192"/>
      <c r="M98" s="192"/>
      <c r="N98" s="192"/>
      <c r="O98" s="192"/>
      <c r="P98" s="192"/>
      <c r="Q98" s="192"/>
      <c r="R98" s="192"/>
      <c r="S98" s="192"/>
      <c r="T98" s="192"/>
      <c r="U98" s="192"/>
      <c r="V98" s="192"/>
      <c r="W98" s="192"/>
      <c r="X98" s="192"/>
      <c r="Y98" s="192"/>
      <c r="Z98" s="192"/>
      <c r="AA98" s="192"/>
      <c r="AB98" s="192"/>
      <c r="AC98" s="192"/>
      <c r="AD98" s="192"/>
      <c r="AE98" s="192"/>
      <c r="AF98" s="192"/>
      <c r="AG98" s="193">
        <f>'2 - dodatek 23'!J32</f>
        <v>0</v>
      </c>
      <c r="AH98" s="194"/>
      <c r="AI98" s="194"/>
      <c r="AJ98" s="194"/>
      <c r="AK98" s="194"/>
      <c r="AL98" s="194"/>
      <c r="AM98" s="194"/>
      <c r="AN98" s="193">
        <f t="shared" si="0"/>
        <v>0</v>
      </c>
      <c r="AO98" s="194"/>
      <c r="AP98" s="194"/>
      <c r="AQ98" s="77" t="s">
        <v>86</v>
      </c>
      <c r="AR98" s="41"/>
      <c r="AS98" s="78">
        <v>0</v>
      </c>
      <c r="AT98" s="79">
        <f t="shared" si="1"/>
        <v>0</v>
      </c>
      <c r="AU98" s="80">
        <f>'2 - dodatek 23'!P123</f>
        <v>0</v>
      </c>
      <c r="AV98" s="79">
        <f>'2 - dodatek 23'!J35</f>
        <v>0</v>
      </c>
      <c r="AW98" s="79">
        <f>'2 - dodatek 23'!J36</f>
        <v>0</v>
      </c>
      <c r="AX98" s="79">
        <f>'2 - dodatek 23'!J37</f>
        <v>0</v>
      </c>
      <c r="AY98" s="79">
        <f>'2 - dodatek 23'!J38</f>
        <v>0</v>
      </c>
      <c r="AZ98" s="79">
        <f>'2 - dodatek 23'!F35</f>
        <v>0</v>
      </c>
      <c r="BA98" s="79">
        <f>'2 - dodatek 23'!F36</f>
        <v>0</v>
      </c>
      <c r="BB98" s="79">
        <f>'2 - dodatek 23'!F37</f>
        <v>0</v>
      </c>
      <c r="BC98" s="79">
        <f>'2 - dodatek 23'!F38</f>
        <v>0</v>
      </c>
      <c r="BD98" s="81">
        <f>'2 - dodatek 23'!F39</f>
        <v>0</v>
      </c>
      <c r="BT98" s="20" t="s">
        <v>78</v>
      </c>
      <c r="BV98" s="20" t="s">
        <v>71</v>
      </c>
      <c r="BW98" s="20" t="s">
        <v>87</v>
      </c>
      <c r="BX98" s="20" t="s">
        <v>84</v>
      </c>
      <c r="CL98" s="20" t="s">
        <v>1</v>
      </c>
    </row>
    <row r="99" spans="1:91" s="3" customFormat="1" ht="16.5" customHeight="1" x14ac:dyDescent="0.2">
      <c r="A99" s="67" t="s">
        <v>73</v>
      </c>
      <c r="B99" s="41"/>
      <c r="C99" s="11"/>
      <c r="D99" s="11"/>
      <c r="E99" s="192" t="s">
        <v>88</v>
      </c>
      <c r="F99" s="192"/>
      <c r="G99" s="192"/>
      <c r="H99" s="192"/>
      <c r="I99" s="192"/>
      <c r="J99" s="11"/>
      <c r="K99" s="192" t="s">
        <v>89</v>
      </c>
      <c r="L99" s="192"/>
      <c r="M99" s="192"/>
      <c r="N99" s="192"/>
      <c r="O99" s="192"/>
      <c r="P99" s="192"/>
      <c r="Q99" s="192"/>
      <c r="R99" s="192"/>
      <c r="S99" s="192"/>
      <c r="T99" s="192"/>
      <c r="U99" s="192"/>
      <c r="V99" s="192"/>
      <c r="W99" s="192"/>
      <c r="X99" s="192"/>
      <c r="Y99" s="192"/>
      <c r="Z99" s="192"/>
      <c r="AA99" s="192"/>
      <c r="AB99" s="192"/>
      <c r="AC99" s="192"/>
      <c r="AD99" s="192"/>
      <c r="AE99" s="192"/>
      <c r="AF99" s="192"/>
      <c r="AG99" s="193">
        <f>'D1.4-EL - GARAŽE'!J32</f>
        <v>0</v>
      </c>
      <c r="AH99" s="194"/>
      <c r="AI99" s="194"/>
      <c r="AJ99" s="194"/>
      <c r="AK99" s="194"/>
      <c r="AL99" s="194"/>
      <c r="AM99" s="194"/>
      <c r="AN99" s="193">
        <f t="shared" si="0"/>
        <v>0</v>
      </c>
      <c r="AO99" s="194"/>
      <c r="AP99" s="194"/>
      <c r="AQ99" s="77" t="s">
        <v>86</v>
      </c>
      <c r="AR99" s="41"/>
      <c r="AS99" s="78">
        <v>0</v>
      </c>
      <c r="AT99" s="79">
        <f t="shared" si="1"/>
        <v>0</v>
      </c>
      <c r="AU99" s="80">
        <f>'D1.4-EL - GARAŽE'!P139</f>
        <v>0</v>
      </c>
      <c r="AV99" s="79">
        <f>'D1.4-EL - GARAŽE'!J35</f>
        <v>0</v>
      </c>
      <c r="AW99" s="79">
        <f>'D1.4-EL - GARAŽE'!J36</f>
        <v>0</v>
      </c>
      <c r="AX99" s="79">
        <f>'D1.4-EL - GARAŽE'!J37</f>
        <v>0</v>
      </c>
      <c r="AY99" s="79">
        <f>'D1.4-EL - GARAŽE'!J38</f>
        <v>0</v>
      </c>
      <c r="AZ99" s="79">
        <f>'D1.4-EL - GARAŽE'!F35</f>
        <v>0</v>
      </c>
      <c r="BA99" s="79">
        <f>'D1.4-EL - GARAŽE'!F36</f>
        <v>0</v>
      </c>
      <c r="BB99" s="79">
        <f>'D1.4-EL - GARAŽE'!F37</f>
        <v>0</v>
      </c>
      <c r="BC99" s="79">
        <f>'D1.4-EL - GARAŽE'!F38</f>
        <v>0</v>
      </c>
      <c r="BD99" s="81">
        <f>'D1.4-EL - GARAŽE'!F39</f>
        <v>0</v>
      </c>
      <c r="BT99" s="20" t="s">
        <v>78</v>
      </c>
      <c r="BV99" s="20" t="s">
        <v>71</v>
      </c>
      <c r="BW99" s="20" t="s">
        <v>90</v>
      </c>
      <c r="BX99" s="20" t="s">
        <v>84</v>
      </c>
      <c r="CL99" s="20" t="s">
        <v>1</v>
      </c>
    </row>
    <row r="100" spans="1:91" s="6" customFormat="1" ht="16.5" customHeight="1" x14ac:dyDescent="0.2">
      <c r="A100" s="67" t="s">
        <v>73</v>
      </c>
      <c r="B100" s="68"/>
      <c r="C100" s="69"/>
      <c r="D100" s="188" t="s">
        <v>91</v>
      </c>
      <c r="E100" s="188"/>
      <c r="F100" s="188"/>
      <c r="G100" s="188"/>
      <c r="H100" s="188"/>
      <c r="I100" s="70"/>
      <c r="J100" s="188" t="s">
        <v>92</v>
      </c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6">
        <f>'04 - SO 01 - Ústřední vyt...'!J30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71" t="s">
        <v>75</v>
      </c>
      <c r="AR100" s="68"/>
      <c r="AS100" s="72">
        <v>0</v>
      </c>
      <c r="AT100" s="73">
        <f t="shared" si="1"/>
        <v>0</v>
      </c>
      <c r="AU100" s="74">
        <f>'04 - SO 01 - Ústřední vyt...'!P125</f>
        <v>0</v>
      </c>
      <c r="AV100" s="73">
        <f>'04 - SO 01 - Ústřední vyt...'!J33</f>
        <v>0</v>
      </c>
      <c r="AW100" s="73">
        <f>'04 - SO 01 - Ústřední vyt...'!J34</f>
        <v>0</v>
      </c>
      <c r="AX100" s="73">
        <f>'04 - SO 01 - Ústřední vyt...'!J35</f>
        <v>0</v>
      </c>
      <c r="AY100" s="73">
        <f>'04 - SO 01 - Ústřední vyt...'!J36</f>
        <v>0</v>
      </c>
      <c r="AZ100" s="73">
        <f>'04 - SO 01 - Ústřední vyt...'!F33</f>
        <v>0</v>
      </c>
      <c r="BA100" s="73">
        <f>'04 - SO 01 - Ústřední vyt...'!F34</f>
        <v>0</v>
      </c>
      <c r="BB100" s="73">
        <f>'04 - SO 01 - Ústřední vyt...'!F35</f>
        <v>0</v>
      </c>
      <c r="BC100" s="73">
        <f>'04 - SO 01 - Ústřední vyt...'!F36</f>
        <v>0</v>
      </c>
      <c r="BD100" s="75">
        <f>'04 - SO 01 - Ústřední vyt...'!F37</f>
        <v>0</v>
      </c>
      <c r="BT100" s="76" t="s">
        <v>76</v>
      </c>
      <c r="BV100" s="76" t="s">
        <v>71</v>
      </c>
      <c r="BW100" s="76" t="s">
        <v>93</v>
      </c>
      <c r="BX100" s="76" t="s">
        <v>4</v>
      </c>
      <c r="CL100" s="76" t="s">
        <v>1</v>
      </c>
      <c r="CM100" s="76" t="s">
        <v>78</v>
      </c>
    </row>
    <row r="101" spans="1:91" s="6" customFormat="1" ht="16.5" customHeight="1" x14ac:dyDescent="0.2">
      <c r="A101" s="67" t="s">
        <v>73</v>
      </c>
      <c r="B101" s="68"/>
      <c r="C101" s="69"/>
      <c r="D101" s="188" t="s">
        <v>94</v>
      </c>
      <c r="E101" s="188"/>
      <c r="F101" s="188"/>
      <c r="G101" s="188"/>
      <c r="H101" s="188"/>
      <c r="I101" s="70"/>
      <c r="J101" s="188" t="s">
        <v>95</v>
      </c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6">
        <f>'05 - SO 01 - VZT'!J30</f>
        <v>0</v>
      </c>
      <c r="AH101" s="187"/>
      <c r="AI101" s="187"/>
      <c r="AJ101" s="187"/>
      <c r="AK101" s="187"/>
      <c r="AL101" s="187"/>
      <c r="AM101" s="187"/>
      <c r="AN101" s="186">
        <f t="shared" si="0"/>
        <v>0</v>
      </c>
      <c r="AO101" s="187"/>
      <c r="AP101" s="187"/>
      <c r="AQ101" s="71" t="s">
        <v>75</v>
      </c>
      <c r="AR101" s="68"/>
      <c r="AS101" s="72">
        <v>0</v>
      </c>
      <c r="AT101" s="73">
        <f t="shared" si="1"/>
        <v>0</v>
      </c>
      <c r="AU101" s="74">
        <f>'05 - SO 01 - VZT'!P119</f>
        <v>0</v>
      </c>
      <c r="AV101" s="73">
        <f>'05 - SO 01 - VZT'!J33</f>
        <v>0</v>
      </c>
      <c r="AW101" s="73">
        <f>'05 - SO 01 - VZT'!J34</f>
        <v>0</v>
      </c>
      <c r="AX101" s="73">
        <f>'05 - SO 01 - VZT'!J35</f>
        <v>0</v>
      </c>
      <c r="AY101" s="73">
        <f>'05 - SO 01 - VZT'!J36</f>
        <v>0</v>
      </c>
      <c r="AZ101" s="73">
        <f>'05 - SO 01 - VZT'!F33</f>
        <v>0</v>
      </c>
      <c r="BA101" s="73">
        <f>'05 - SO 01 - VZT'!F34</f>
        <v>0</v>
      </c>
      <c r="BB101" s="73">
        <f>'05 - SO 01 - VZT'!F35</f>
        <v>0</v>
      </c>
      <c r="BC101" s="73">
        <f>'05 - SO 01 - VZT'!F36</f>
        <v>0</v>
      </c>
      <c r="BD101" s="75">
        <f>'05 - SO 01 - VZT'!F37</f>
        <v>0</v>
      </c>
      <c r="BT101" s="76" t="s">
        <v>76</v>
      </c>
      <c r="BV101" s="76" t="s">
        <v>71</v>
      </c>
      <c r="BW101" s="76" t="s">
        <v>96</v>
      </c>
      <c r="BX101" s="76" t="s">
        <v>4</v>
      </c>
      <c r="CL101" s="76" t="s">
        <v>1</v>
      </c>
      <c r="CM101" s="76" t="s">
        <v>78</v>
      </c>
    </row>
    <row r="102" spans="1:91" s="6" customFormat="1" ht="16.5" customHeight="1" x14ac:dyDescent="0.2">
      <c r="A102" s="67" t="s">
        <v>73</v>
      </c>
      <c r="B102" s="68"/>
      <c r="C102" s="69"/>
      <c r="D102" s="188" t="s">
        <v>97</v>
      </c>
      <c r="E102" s="188"/>
      <c r="F102" s="188"/>
      <c r="G102" s="188"/>
      <c r="H102" s="188"/>
      <c r="I102" s="70"/>
      <c r="J102" s="188" t="s">
        <v>98</v>
      </c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6">
        <f>'06 - SO 01 - Vedlejší nák...'!J30</f>
        <v>0</v>
      </c>
      <c r="AH102" s="187"/>
      <c r="AI102" s="187"/>
      <c r="AJ102" s="187"/>
      <c r="AK102" s="187"/>
      <c r="AL102" s="187"/>
      <c r="AM102" s="187"/>
      <c r="AN102" s="186">
        <f t="shared" si="0"/>
        <v>0</v>
      </c>
      <c r="AO102" s="187"/>
      <c r="AP102" s="187"/>
      <c r="AQ102" s="71" t="s">
        <v>75</v>
      </c>
      <c r="AR102" s="68"/>
      <c r="AS102" s="72">
        <v>0</v>
      </c>
      <c r="AT102" s="73">
        <f t="shared" si="1"/>
        <v>0</v>
      </c>
      <c r="AU102" s="74">
        <f>'06 - SO 01 - Vedlejší nák...'!P116</f>
        <v>0</v>
      </c>
      <c r="AV102" s="73">
        <f>'06 - SO 01 - Vedlejší nák...'!J33</f>
        <v>0</v>
      </c>
      <c r="AW102" s="73">
        <f>'06 - SO 01 - Vedlejší nák...'!J34</f>
        <v>0</v>
      </c>
      <c r="AX102" s="73">
        <f>'06 - SO 01 - Vedlejší nák...'!J35</f>
        <v>0</v>
      </c>
      <c r="AY102" s="73">
        <f>'06 - SO 01 - Vedlejší nák...'!J36</f>
        <v>0</v>
      </c>
      <c r="AZ102" s="73">
        <f>'06 - SO 01 - Vedlejší nák...'!F33</f>
        <v>0</v>
      </c>
      <c r="BA102" s="73">
        <f>'06 - SO 01 - Vedlejší nák...'!F34</f>
        <v>0</v>
      </c>
      <c r="BB102" s="73">
        <f>'06 - SO 01 - Vedlejší nák...'!F35</f>
        <v>0</v>
      </c>
      <c r="BC102" s="73">
        <f>'06 - SO 01 - Vedlejší nák...'!F36</f>
        <v>0</v>
      </c>
      <c r="BD102" s="75">
        <f>'06 - SO 01 - Vedlejší nák...'!F37</f>
        <v>0</v>
      </c>
      <c r="BT102" s="76" t="s">
        <v>76</v>
      </c>
      <c r="BV102" s="76" t="s">
        <v>71</v>
      </c>
      <c r="BW102" s="76" t="s">
        <v>99</v>
      </c>
      <c r="BX102" s="76" t="s">
        <v>4</v>
      </c>
      <c r="CL102" s="76" t="s">
        <v>1</v>
      </c>
      <c r="CM102" s="76" t="s">
        <v>78</v>
      </c>
    </row>
    <row r="103" spans="1:91" s="6" customFormat="1" ht="16.5" customHeight="1" x14ac:dyDescent="0.2">
      <c r="A103" s="67" t="s">
        <v>73</v>
      </c>
      <c r="B103" s="68"/>
      <c r="C103" s="69"/>
      <c r="D103" s="188" t="s">
        <v>100</v>
      </c>
      <c r="E103" s="188"/>
      <c r="F103" s="188"/>
      <c r="G103" s="188"/>
      <c r="H103" s="188"/>
      <c r="I103" s="70"/>
      <c r="J103" s="188" t="s">
        <v>101</v>
      </c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6">
        <f>'07 - SO 01 - Ostatní náklady'!J30</f>
        <v>0</v>
      </c>
      <c r="AH103" s="187"/>
      <c r="AI103" s="187"/>
      <c r="AJ103" s="187"/>
      <c r="AK103" s="187"/>
      <c r="AL103" s="187"/>
      <c r="AM103" s="187"/>
      <c r="AN103" s="186">
        <f t="shared" si="0"/>
        <v>0</v>
      </c>
      <c r="AO103" s="187"/>
      <c r="AP103" s="187"/>
      <c r="AQ103" s="71" t="s">
        <v>75</v>
      </c>
      <c r="AR103" s="68"/>
      <c r="AS103" s="82">
        <v>0</v>
      </c>
      <c r="AT103" s="83">
        <f t="shared" si="1"/>
        <v>0</v>
      </c>
      <c r="AU103" s="84">
        <f>'07 - SO 01 - Ostatní náklady'!P116</f>
        <v>0</v>
      </c>
      <c r="AV103" s="83">
        <f>'07 - SO 01 - Ostatní náklady'!J33</f>
        <v>0</v>
      </c>
      <c r="AW103" s="83">
        <f>'07 - SO 01 - Ostatní náklady'!J34</f>
        <v>0</v>
      </c>
      <c r="AX103" s="83">
        <f>'07 - SO 01 - Ostatní náklady'!J35</f>
        <v>0</v>
      </c>
      <c r="AY103" s="83">
        <f>'07 - SO 01 - Ostatní náklady'!J36</f>
        <v>0</v>
      </c>
      <c r="AZ103" s="83">
        <f>'07 - SO 01 - Ostatní náklady'!F33</f>
        <v>0</v>
      </c>
      <c r="BA103" s="83">
        <f>'07 - SO 01 - Ostatní náklady'!F34</f>
        <v>0</v>
      </c>
      <c r="BB103" s="83">
        <f>'07 - SO 01 - Ostatní náklady'!F35</f>
        <v>0</v>
      </c>
      <c r="BC103" s="83">
        <f>'07 - SO 01 - Ostatní náklady'!F36</f>
        <v>0</v>
      </c>
      <c r="BD103" s="85">
        <f>'07 - SO 01 - Ostatní náklady'!F37</f>
        <v>0</v>
      </c>
      <c r="BT103" s="76" t="s">
        <v>76</v>
      </c>
      <c r="BV103" s="76" t="s">
        <v>71</v>
      </c>
      <c r="BW103" s="76" t="s">
        <v>102</v>
      </c>
      <c r="BX103" s="76" t="s">
        <v>4</v>
      </c>
      <c r="CL103" s="76" t="s">
        <v>1</v>
      </c>
      <c r="CM103" s="76" t="s">
        <v>78</v>
      </c>
    </row>
    <row r="104" spans="1:91" s="1" customFormat="1" ht="30" customHeight="1" x14ac:dyDescent="0.2">
      <c r="B104" s="25"/>
      <c r="AR104" s="25"/>
    </row>
    <row r="105" spans="1:91" s="1" customFormat="1" ht="6.95" customHeight="1" x14ac:dyDescent="0.2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25"/>
    </row>
  </sheetData>
  <mergeCells count="7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J96:AF96"/>
    <mergeCell ref="D96:H96"/>
    <mergeCell ref="AN96:AP96"/>
    <mergeCell ref="AG96:AM96"/>
    <mergeCell ref="AG97:AM97"/>
    <mergeCell ref="D97:H97"/>
    <mergeCell ref="AN97:AP97"/>
    <mergeCell ref="J97:AF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SO 01 - Stavební část'!C2" display="/" xr:uid="{00000000-0004-0000-0000-000000000000}"/>
    <hyperlink ref="A96" location="'02 - SO 01 - Zdravotně te...'!C2" display="/" xr:uid="{00000000-0004-0000-0000-000001000000}"/>
    <hyperlink ref="A98" location="'2 - dodatek 23'!C2" display="/" xr:uid="{00000000-0004-0000-0000-000002000000}"/>
    <hyperlink ref="A99" location="'D1.4-EL - GARAŽE'!C2" display="/" xr:uid="{00000000-0004-0000-0000-000003000000}"/>
    <hyperlink ref="A100" location="'04 - SO 01 - Ústřední vyt...'!C2" display="/" xr:uid="{00000000-0004-0000-0000-000004000000}"/>
    <hyperlink ref="A101" location="'05 - SO 01 - VZT'!C2" display="/" xr:uid="{00000000-0004-0000-0000-000005000000}"/>
    <hyperlink ref="A102" location="'06 - SO 01 - Vedlejší nák...'!C2" display="/" xr:uid="{00000000-0004-0000-0000-000006000000}"/>
    <hyperlink ref="A103" location="'07 - SO 01 - Ostatní náklady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1"/>
  <sheetViews>
    <sheetView showGridLines="0" topLeftCell="A136" zoomScale="80" zoomScaleNormal="80" workbookViewId="0">
      <selection activeCell="J145" sqref="J14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8.83203125" customWidth="1"/>
    <col min="13" max="21" width="8.83203125" hidden="1" customWidth="1"/>
    <col min="22" max="22" width="8.8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65" width="8.83203125" hidden="1" customWidth="1"/>
    <col min="66" max="66" width="8.83203125" customWidth="1"/>
  </cols>
  <sheetData>
    <row r="2" spans="2:46" ht="36.950000000000003" customHeight="1" x14ac:dyDescent="0.2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77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 x14ac:dyDescent="0.2">
      <c r="B4" s="16"/>
      <c r="D4" s="17" t="s">
        <v>103</v>
      </c>
      <c r="L4" s="16"/>
      <c r="M4" s="86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211" t="str">
        <f>'Rekapitulace stavby'!K6</f>
        <v>Rekonstrukce garáží v areálu generálního ředitelství PVL, Holečkova 3178/8, 150 00, Praha 5 - Smíchov</v>
      </c>
      <c r="F7" s="212"/>
      <c r="G7" s="212"/>
      <c r="H7" s="212"/>
      <c r="L7" s="16"/>
    </row>
    <row r="8" spans="2:46" s="1" customFormat="1" ht="12" customHeight="1" x14ac:dyDescent="0.2">
      <c r="B8" s="25"/>
      <c r="D8" s="22" t="s">
        <v>104</v>
      </c>
      <c r="L8" s="25"/>
    </row>
    <row r="9" spans="2:46" s="1" customFormat="1" ht="16.5" customHeight="1" x14ac:dyDescent="0.2">
      <c r="B9" s="25"/>
      <c r="E9" s="172" t="s">
        <v>105</v>
      </c>
      <c r="F9" s="210"/>
      <c r="G9" s="210"/>
      <c r="H9" s="21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>
        <f>'Rekapitulace stavby'!AN8</f>
        <v>45051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24</v>
      </c>
      <c r="I17" s="22" t="s">
        <v>22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98" t="str">
        <f>'Rekapitulace stavby'!E14</f>
        <v xml:space="preserve"> </v>
      </c>
      <c r="F18" s="198"/>
      <c r="G18" s="198"/>
      <c r="H18" s="198"/>
      <c r="I18" s="22" t="s">
        <v>23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25</v>
      </c>
      <c r="I20" s="22" t="s">
        <v>22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 t="s">
        <v>23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22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 t="s">
        <v>23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7"/>
      <c r="E27" s="201" t="s">
        <v>1</v>
      </c>
      <c r="F27" s="201"/>
      <c r="G27" s="201"/>
      <c r="H27" s="201"/>
      <c r="L27" s="87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8" t="s">
        <v>29</v>
      </c>
      <c r="J30" s="59">
        <f>ROUND(J143,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5" customHeight="1" x14ac:dyDescent="0.2">
      <c r="B33" s="25"/>
      <c r="D33" s="48" t="s">
        <v>33</v>
      </c>
      <c r="E33" s="22" t="s">
        <v>34</v>
      </c>
      <c r="F33" s="79">
        <f>ROUND((SUM(BE143:BE320)),  2)</f>
        <v>0</v>
      </c>
      <c r="I33" s="89">
        <v>0.21</v>
      </c>
      <c r="J33" s="79">
        <f>ROUND(((SUM(BE143:BE320))*I33),  2)</f>
        <v>0</v>
      </c>
      <c r="L33" s="25"/>
    </row>
    <row r="34" spans="2:12" s="1" customFormat="1" ht="14.45" customHeight="1" x14ac:dyDescent="0.2">
      <c r="B34" s="25"/>
      <c r="E34" s="22" t="s">
        <v>35</v>
      </c>
      <c r="F34" s="79">
        <f>ROUND((SUM(BF143:BF320)),  2)</f>
        <v>0</v>
      </c>
      <c r="I34" s="89">
        <v>0.15</v>
      </c>
      <c r="J34" s="79">
        <f>ROUND(((SUM(BF143:BF320))*I34),  2)</f>
        <v>0</v>
      </c>
      <c r="L34" s="25"/>
    </row>
    <row r="35" spans="2:12" s="1" customFormat="1" ht="14.45" hidden="1" customHeight="1" x14ac:dyDescent="0.2">
      <c r="B35" s="25"/>
      <c r="E35" s="22" t="s">
        <v>36</v>
      </c>
      <c r="F35" s="79">
        <f>ROUND((SUM(BG143:BG320)),  2)</f>
        <v>0</v>
      </c>
      <c r="I35" s="89">
        <v>0.21</v>
      </c>
      <c r="J35" s="79">
        <f>0</f>
        <v>0</v>
      </c>
      <c r="L35" s="25"/>
    </row>
    <row r="36" spans="2:12" s="1" customFormat="1" ht="14.45" hidden="1" customHeight="1" x14ac:dyDescent="0.2">
      <c r="B36" s="25"/>
      <c r="E36" s="22" t="s">
        <v>37</v>
      </c>
      <c r="F36" s="79">
        <f>ROUND((SUM(BH143:BH320)),  2)</f>
        <v>0</v>
      </c>
      <c r="I36" s="89">
        <v>0.15</v>
      </c>
      <c r="J36" s="79">
        <f>0</f>
        <v>0</v>
      </c>
      <c r="L36" s="25"/>
    </row>
    <row r="37" spans="2:12" s="1" customFormat="1" ht="14.45" hidden="1" customHeight="1" x14ac:dyDescent="0.2">
      <c r="B37" s="25"/>
      <c r="E37" s="22" t="s">
        <v>38</v>
      </c>
      <c r="F37" s="79">
        <f>ROUND((SUM(BI143:BI320)),  2)</f>
        <v>0</v>
      </c>
      <c r="I37" s="89">
        <v>0</v>
      </c>
      <c r="J37" s="79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90"/>
      <c r="D39" s="91" t="s">
        <v>39</v>
      </c>
      <c r="E39" s="50"/>
      <c r="F39" s="50"/>
      <c r="G39" s="92" t="s">
        <v>40</v>
      </c>
      <c r="H39" s="93" t="s">
        <v>41</v>
      </c>
      <c r="I39" s="50"/>
      <c r="J39" s="94">
        <f>SUM(J30:J37)</f>
        <v>0</v>
      </c>
      <c r="K39" s="95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106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211" t="str">
        <f>E7</f>
        <v>Rekonstrukce garáží v areálu generálního ředitelství PVL, Holečkova 3178/8, 150 00, Praha 5 - Smíchov</v>
      </c>
      <c r="F85" s="212"/>
      <c r="G85" s="212"/>
      <c r="H85" s="212"/>
      <c r="L85" s="25"/>
    </row>
    <row r="86" spans="2:47" s="1" customFormat="1" ht="12" customHeight="1" x14ac:dyDescent="0.2">
      <c r="B86" s="25"/>
      <c r="C86" s="22" t="s">
        <v>104</v>
      </c>
      <c r="L86" s="25"/>
    </row>
    <row r="87" spans="2:47" s="1" customFormat="1" ht="16.5" customHeight="1" x14ac:dyDescent="0.2">
      <c r="B87" s="25"/>
      <c r="E87" s="172" t="str">
        <f>E9</f>
        <v>01 - SO 01 - Stavební část</v>
      </c>
      <c r="F87" s="210"/>
      <c r="G87" s="210"/>
      <c r="H87" s="210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>
        <f>IF(J12="","",J12)</f>
        <v>45051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21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24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8" t="s">
        <v>107</v>
      </c>
      <c r="D94" s="90"/>
      <c r="E94" s="90"/>
      <c r="F94" s="90"/>
      <c r="G94" s="90"/>
      <c r="H94" s="90"/>
      <c r="I94" s="90"/>
      <c r="J94" s="99" t="s">
        <v>108</v>
      </c>
      <c r="K94" s="90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100" t="s">
        <v>109</v>
      </c>
      <c r="J96" s="59">
        <f>J143</f>
        <v>0</v>
      </c>
      <c r="L96" s="25"/>
      <c r="AU96" s="13" t="s">
        <v>110</v>
      </c>
    </row>
    <row r="97" spans="2:12" s="8" customFormat="1" ht="24.95" customHeight="1" x14ac:dyDescent="0.2">
      <c r="B97" s="101"/>
      <c r="D97" s="102" t="s">
        <v>111</v>
      </c>
      <c r="E97" s="103"/>
      <c r="F97" s="103"/>
      <c r="G97" s="103"/>
      <c r="H97" s="103"/>
      <c r="I97" s="103"/>
      <c r="J97" s="104">
        <f>J144</f>
        <v>0</v>
      </c>
      <c r="L97" s="101"/>
    </row>
    <row r="98" spans="2:12" s="8" customFormat="1" ht="24.95" customHeight="1" x14ac:dyDescent="0.2">
      <c r="B98" s="101"/>
      <c r="D98" s="102" t="s">
        <v>112</v>
      </c>
      <c r="E98" s="103"/>
      <c r="F98" s="103"/>
      <c r="G98" s="103"/>
      <c r="H98" s="103"/>
      <c r="I98" s="103"/>
      <c r="J98" s="104">
        <f>J157</f>
        <v>0</v>
      </c>
      <c r="L98" s="101"/>
    </row>
    <row r="99" spans="2:12" s="8" customFormat="1" ht="24.95" customHeight="1" x14ac:dyDescent="0.2">
      <c r="B99" s="101"/>
      <c r="D99" s="102" t="s">
        <v>113</v>
      </c>
      <c r="E99" s="103"/>
      <c r="F99" s="103"/>
      <c r="G99" s="103"/>
      <c r="H99" s="103"/>
      <c r="I99" s="103"/>
      <c r="J99" s="104">
        <f>J164</f>
        <v>0</v>
      </c>
      <c r="L99" s="101"/>
    </row>
    <row r="100" spans="2:12" s="8" customFormat="1" ht="24.95" customHeight="1" x14ac:dyDescent="0.2">
      <c r="B100" s="101"/>
      <c r="D100" s="102" t="s">
        <v>114</v>
      </c>
      <c r="E100" s="103"/>
      <c r="F100" s="103"/>
      <c r="G100" s="103"/>
      <c r="H100" s="103"/>
      <c r="I100" s="103"/>
      <c r="J100" s="104">
        <f>J168</f>
        <v>0</v>
      </c>
      <c r="L100" s="101"/>
    </row>
    <row r="101" spans="2:12" s="8" customFormat="1" ht="24.95" customHeight="1" x14ac:dyDescent="0.2">
      <c r="B101" s="101"/>
      <c r="D101" s="102" t="s">
        <v>115</v>
      </c>
      <c r="E101" s="103"/>
      <c r="F101" s="103"/>
      <c r="G101" s="103"/>
      <c r="H101" s="103"/>
      <c r="I101" s="103"/>
      <c r="J101" s="104">
        <f>J176</f>
        <v>0</v>
      </c>
      <c r="L101" s="101"/>
    </row>
    <row r="102" spans="2:12" s="8" customFormat="1" ht="24.95" customHeight="1" x14ac:dyDescent="0.2">
      <c r="B102" s="101"/>
      <c r="D102" s="102" t="s">
        <v>116</v>
      </c>
      <c r="E102" s="103"/>
      <c r="F102" s="103"/>
      <c r="G102" s="103"/>
      <c r="H102" s="103"/>
      <c r="I102" s="103"/>
      <c r="J102" s="104">
        <f>J178</f>
        <v>0</v>
      </c>
      <c r="L102" s="101"/>
    </row>
    <row r="103" spans="2:12" s="8" customFormat="1" ht="24.95" customHeight="1" x14ac:dyDescent="0.2">
      <c r="B103" s="101"/>
      <c r="D103" s="102" t="s">
        <v>117</v>
      </c>
      <c r="E103" s="103"/>
      <c r="F103" s="103"/>
      <c r="G103" s="103"/>
      <c r="H103" s="103"/>
      <c r="I103" s="103"/>
      <c r="J103" s="104">
        <f>J182</f>
        <v>0</v>
      </c>
      <c r="L103" s="101"/>
    </row>
    <row r="104" spans="2:12" s="8" customFormat="1" ht="24.95" customHeight="1" x14ac:dyDescent="0.2">
      <c r="B104" s="101"/>
      <c r="D104" s="102" t="s">
        <v>118</v>
      </c>
      <c r="E104" s="103"/>
      <c r="F104" s="103"/>
      <c r="G104" s="103"/>
      <c r="H104" s="103"/>
      <c r="I104" s="103"/>
      <c r="J104" s="104">
        <f>J188</f>
        <v>0</v>
      </c>
      <c r="L104" s="101"/>
    </row>
    <row r="105" spans="2:12" s="8" customFormat="1" ht="24.95" customHeight="1" x14ac:dyDescent="0.2">
      <c r="B105" s="101"/>
      <c r="D105" s="102" t="s">
        <v>119</v>
      </c>
      <c r="E105" s="103"/>
      <c r="F105" s="103"/>
      <c r="G105" s="103"/>
      <c r="H105" s="103"/>
      <c r="I105" s="103"/>
      <c r="J105" s="104">
        <f>J203</f>
        <v>0</v>
      </c>
      <c r="L105" s="101"/>
    </row>
    <row r="106" spans="2:12" s="8" customFormat="1" ht="24.95" customHeight="1" x14ac:dyDescent="0.2">
      <c r="B106" s="101"/>
      <c r="D106" s="102" t="s">
        <v>120</v>
      </c>
      <c r="E106" s="103"/>
      <c r="F106" s="103"/>
      <c r="G106" s="103"/>
      <c r="H106" s="103"/>
      <c r="I106" s="103"/>
      <c r="J106" s="104">
        <f>J209</f>
        <v>0</v>
      </c>
      <c r="L106" s="101"/>
    </row>
    <row r="107" spans="2:12" s="8" customFormat="1" ht="24.95" customHeight="1" x14ac:dyDescent="0.2">
      <c r="B107" s="101"/>
      <c r="D107" s="102" t="s">
        <v>121</v>
      </c>
      <c r="E107" s="103"/>
      <c r="F107" s="103"/>
      <c r="G107" s="103"/>
      <c r="H107" s="103"/>
      <c r="I107" s="103"/>
      <c r="J107" s="104">
        <f>J213</f>
        <v>0</v>
      </c>
      <c r="L107" s="101"/>
    </row>
    <row r="108" spans="2:12" s="8" customFormat="1" ht="24.95" customHeight="1" x14ac:dyDescent="0.2">
      <c r="B108" s="101"/>
      <c r="D108" s="102" t="s">
        <v>122</v>
      </c>
      <c r="E108" s="103"/>
      <c r="F108" s="103"/>
      <c r="G108" s="103"/>
      <c r="H108" s="103"/>
      <c r="I108" s="103"/>
      <c r="J108" s="104">
        <f>J218</f>
        <v>0</v>
      </c>
      <c r="L108" s="101"/>
    </row>
    <row r="109" spans="2:12" s="8" customFormat="1" ht="24.95" customHeight="1" x14ac:dyDescent="0.2">
      <c r="B109" s="101"/>
      <c r="D109" s="102" t="s">
        <v>123</v>
      </c>
      <c r="E109" s="103"/>
      <c r="F109" s="103"/>
      <c r="G109" s="103"/>
      <c r="H109" s="103"/>
      <c r="I109" s="103"/>
      <c r="J109" s="104">
        <f>J229</f>
        <v>0</v>
      </c>
      <c r="L109" s="101"/>
    </row>
    <row r="110" spans="2:12" s="8" customFormat="1" ht="24.95" customHeight="1" x14ac:dyDescent="0.2">
      <c r="B110" s="101"/>
      <c r="D110" s="102" t="s">
        <v>124</v>
      </c>
      <c r="E110" s="103"/>
      <c r="F110" s="103"/>
      <c r="G110" s="103"/>
      <c r="H110" s="103"/>
      <c r="I110" s="103"/>
      <c r="J110" s="104">
        <f>J247</f>
        <v>0</v>
      </c>
      <c r="L110" s="101"/>
    </row>
    <row r="111" spans="2:12" s="8" customFormat="1" ht="24.95" customHeight="1" x14ac:dyDescent="0.2">
      <c r="B111" s="101"/>
      <c r="D111" s="102" t="s">
        <v>125</v>
      </c>
      <c r="E111" s="103"/>
      <c r="F111" s="103"/>
      <c r="G111" s="103"/>
      <c r="H111" s="103"/>
      <c r="I111" s="103"/>
      <c r="J111" s="104">
        <f>J249</f>
        <v>0</v>
      </c>
      <c r="L111" s="101"/>
    </row>
    <row r="112" spans="2:12" s="8" customFormat="1" ht="24.95" customHeight="1" x14ac:dyDescent="0.2">
      <c r="B112" s="101"/>
      <c r="D112" s="102" t="s">
        <v>126</v>
      </c>
      <c r="E112" s="103"/>
      <c r="F112" s="103"/>
      <c r="G112" s="103"/>
      <c r="H112" s="103"/>
      <c r="I112" s="103"/>
      <c r="J112" s="104">
        <f>J251</f>
        <v>0</v>
      </c>
      <c r="L112" s="101"/>
    </row>
    <row r="113" spans="2:12" s="8" customFormat="1" ht="24.95" customHeight="1" x14ac:dyDescent="0.2">
      <c r="B113" s="101"/>
      <c r="D113" s="102" t="s">
        <v>127</v>
      </c>
      <c r="E113" s="103"/>
      <c r="F113" s="103"/>
      <c r="G113" s="103"/>
      <c r="H113" s="103"/>
      <c r="I113" s="103"/>
      <c r="J113" s="104">
        <f>J257</f>
        <v>0</v>
      </c>
      <c r="L113" s="101"/>
    </row>
    <row r="114" spans="2:12" s="8" customFormat="1" ht="24.95" customHeight="1" x14ac:dyDescent="0.2">
      <c r="B114" s="101"/>
      <c r="D114" s="102" t="s">
        <v>128</v>
      </c>
      <c r="E114" s="103"/>
      <c r="F114" s="103"/>
      <c r="G114" s="103"/>
      <c r="H114" s="103"/>
      <c r="I114" s="103"/>
      <c r="J114" s="104">
        <f>J262</f>
        <v>0</v>
      </c>
      <c r="L114" s="101"/>
    </row>
    <row r="115" spans="2:12" s="8" customFormat="1" ht="24.95" customHeight="1" x14ac:dyDescent="0.2">
      <c r="B115" s="101"/>
      <c r="D115" s="102" t="s">
        <v>129</v>
      </c>
      <c r="E115" s="103"/>
      <c r="F115" s="103"/>
      <c r="G115" s="103"/>
      <c r="H115" s="103"/>
      <c r="I115" s="103"/>
      <c r="J115" s="104">
        <f>J267</f>
        <v>0</v>
      </c>
      <c r="L115" s="101"/>
    </row>
    <row r="116" spans="2:12" s="8" customFormat="1" ht="24.95" customHeight="1" x14ac:dyDescent="0.2">
      <c r="B116" s="101"/>
      <c r="D116" s="102" t="s">
        <v>130</v>
      </c>
      <c r="E116" s="103"/>
      <c r="F116" s="103"/>
      <c r="G116" s="103"/>
      <c r="H116" s="103"/>
      <c r="I116" s="103"/>
      <c r="J116" s="104">
        <f>J285</f>
        <v>0</v>
      </c>
      <c r="L116" s="101"/>
    </row>
    <row r="117" spans="2:12" s="8" customFormat="1" ht="24.95" customHeight="1" x14ac:dyDescent="0.2">
      <c r="B117" s="101"/>
      <c r="D117" s="102" t="s">
        <v>131</v>
      </c>
      <c r="E117" s="103"/>
      <c r="F117" s="103"/>
      <c r="G117" s="103"/>
      <c r="H117" s="103"/>
      <c r="I117" s="103"/>
      <c r="J117" s="104">
        <f>J290</f>
        <v>0</v>
      </c>
      <c r="L117" s="101"/>
    </row>
    <row r="118" spans="2:12" s="8" customFormat="1" ht="24.95" customHeight="1" x14ac:dyDescent="0.2">
      <c r="B118" s="101"/>
      <c r="D118" s="102" t="s">
        <v>132</v>
      </c>
      <c r="E118" s="103"/>
      <c r="F118" s="103"/>
      <c r="G118" s="103"/>
      <c r="H118" s="103"/>
      <c r="I118" s="103"/>
      <c r="J118" s="104">
        <f>J299</f>
        <v>0</v>
      </c>
      <c r="L118" s="101"/>
    </row>
    <row r="119" spans="2:12" s="8" customFormat="1" ht="24.95" customHeight="1" x14ac:dyDescent="0.2">
      <c r="B119" s="101"/>
      <c r="D119" s="102" t="s">
        <v>133</v>
      </c>
      <c r="E119" s="103"/>
      <c r="F119" s="103"/>
      <c r="G119" s="103"/>
      <c r="H119" s="103"/>
      <c r="I119" s="103"/>
      <c r="J119" s="104">
        <f>J302</f>
        <v>0</v>
      </c>
      <c r="L119" s="101"/>
    </row>
    <row r="120" spans="2:12" s="8" customFormat="1" ht="24.95" customHeight="1" x14ac:dyDescent="0.2">
      <c r="B120" s="101"/>
      <c r="D120" s="102" t="s">
        <v>134</v>
      </c>
      <c r="E120" s="103"/>
      <c r="F120" s="103"/>
      <c r="G120" s="103"/>
      <c r="H120" s="103"/>
      <c r="I120" s="103"/>
      <c r="J120" s="104">
        <f>J307</f>
        <v>0</v>
      </c>
      <c r="L120" s="101"/>
    </row>
    <row r="121" spans="2:12" s="8" customFormat="1" ht="24.95" customHeight="1" x14ac:dyDescent="0.2">
      <c r="B121" s="101"/>
      <c r="D121" s="102" t="s">
        <v>135</v>
      </c>
      <c r="E121" s="103"/>
      <c r="F121" s="103"/>
      <c r="G121" s="103"/>
      <c r="H121" s="103"/>
      <c r="I121" s="103"/>
      <c r="J121" s="104">
        <f>J311</f>
        <v>0</v>
      </c>
      <c r="L121" s="101"/>
    </row>
    <row r="122" spans="2:12" s="8" customFormat="1" ht="24.95" customHeight="1" x14ac:dyDescent="0.2">
      <c r="B122" s="101"/>
      <c r="D122" s="102" t="s">
        <v>136</v>
      </c>
      <c r="E122" s="103"/>
      <c r="F122" s="103"/>
      <c r="G122" s="103"/>
      <c r="H122" s="103"/>
      <c r="I122" s="103"/>
      <c r="J122" s="104">
        <f>J314</f>
        <v>0</v>
      </c>
      <c r="L122" s="101"/>
    </row>
    <row r="123" spans="2:12" s="8" customFormat="1" ht="24.95" customHeight="1" x14ac:dyDescent="0.2">
      <c r="B123" s="101"/>
      <c r="D123" s="102" t="s">
        <v>137</v>
      </c>
      <c r="E123" s="103"/>
      <c r="F123" s="103"/>
      <c r="G123" s="103"/>
      <c r="H123" s="103"/>
      <c r="I123" s="103"/>
      <c r="J123" s="104">
        <f>J319</f>
        <v>0</v>
      </c>
      <c r="L123" s="101"/>
    </row>
    <row r="124" spans="2:12" s="1" customFormat="1" ht="21.75" customHeight="1" x14ac:dyDescent="0.2">
      <c r="B124" s="25"/>
      <c r="L124" s="25"/>
    </row>
    <row r="125" spans="2:12" s="1" customFormat="1" ht="6.95" customHeight="1" x14ac:dyDescent="0.2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25"/>
    </row>
    <row r="129" spans="2:63" s="1" customFormat="1" ht="6.95" customHeight="1" x14ac:dyDescent="0.2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25"/>
    </row>
    <row r="130" spans="2:63" s="1" customFormat="1" ht="24.95" customHeight="1" x14ac:dyDescent="0.2">
      <c r="B130" s="25"/>
      <c r="C130" s="17" t="s">
        <v>138</v>
      </c>
      <c r="L130" s="25"/>
    </row>
    <row r="131" spans="2:63" s="1" customFormat="1" ht="6.95" customHeight="1" x14ac:dyDescent="0.2">
      <c r="B131" s="25"/>
      <c r="L131" s="25"/>
    </row>
    <row r="132" spans="2:63" s="1" customFormat="1" ht="12" customHeight="1" x14ac:dyDescent="0.2">
      <c r="B132" s="25"/>
      <c r="C132" s="22" t="s">
        <v>14</v>
      </c>
      <c r="L132" s="25"/>
    </row>
    <row r="133" spans="2:63" s="1" customFormat="1" ht="16.5" customHeight="1" x14ac:dyDescent="0.2">
      <c r="B133" s="25"/>
      <c r="E133" s="211" t="str">
        <f>E7</f>
        <v>Rekonstrukce garáží v areálu generálního ředitelství PVL, Holečkova 3178/8, 150 00, Praha 5 - Smíchov</v>
      </c>
      <c r="F133" s="212"/>
      <c r="G133" s="212"/>
      <c r="H133" s="212"/>
      <c r="L133" s="25"/>
    </row>
    <row r="134" spans="2:63" s="1" customFormat="1" ht="12" customHeight="1" x14ac:dyDescent="0.2">
      <c r="B134" s="25"/>
      <c r="C134" s="22" t="s">
        <v>104</v>
      </c>
      <c r="L134" s="25"/>
    </row>
    <row r="135" spans="2:63" s="1" customFormat="1" ht="16.5" customHeight="1" x14ac:dyDescent="0.2">
      <c r="B135" s="25"/>
      <c r="E135" s="172" t="str">
        <f>E9</f>
        <v>01 - SO 01 - Stavební část</v>
      </c>
      <c r="F135" s="210"/>
      <c r="G135" s="210"/>
      <c r="H135" s="210"/>
      <c r="L135" s="25"/>
    </row>
    <row r="136" spans="2:63" s="1" customFormat="1" ht="6.95" customHeight="1" x14ac:dyDescent="0.2">
      <c r="B136" s="25"/>
      <c r="L136" s="25"/>
    </row>
    <row r="137" spans="2:63" s="1" customFormat="1" ht="12" customHeight="1" x14ac:dyDescent="0.2">
      <c r="B137" s="25"/>
      <c r="C137" s="22" t="s">
        <v>18</v>
      </c>
      <c r="F137" s="20" t="str">
        <f>F12</f>
        <v xml:space="preserve"> </v>
      </c>
      <c r="I137" s="22" t="s">
        <v>20</v>
      </c>
      <c r="J137" s="45">
        <f>IF(J12="","",J12)</f>
        <v>45051</v>
      </c>
      <c r="L137" s="25"/>
    </row>
    <row r="138" spans="2:63" s="1" customFormat="1" ht="6.95" customHeight="1" x14ac:dyDescent="0.2">
      <c r="B138" s="25"/>
      <c r="L138" s="25"/>
    </row>
    <row r="139" spans="2:63" s="1" customFormat="1" ht="15.2" customHeight="1" x14ac:dyDescent="0.2">
      <c r="B139" s="25"/>
      <c r="C139" s="22" t="s">
        <v>21</v>
      </c>
      <c r="F139" s="20" t="str">
        <f>E15</f>
        <v xml:space="preserve"> </v>
      </c>
      <c r="I139" s="22" t="s">
        <v>25</v>
      </c>
      <c r="J139" s="23" t="str">
        <f>E21</f>
        <v xml:space="preserve"> </v>
      </c>
      <c r="L139" s="25"/>
    </row>
    <row r="140" spans="2:63" s="1" customFormat="1" ht="15.2" customHeight="1" x14ac:dyDescent="0.2">
      <c r="B140" s="25"/>
      <c r="C140" s="22" t="s">
        <v>24</v>
      </c>
      <c r="F140" s="20" t="str">
        <f>IF(E18="","",E18)</f>
        <v xml:space="preserve"> </v>
      </c>
      <c r="I140" s="22" t="s">
        <v>27</v>
      </c>
      <c r="J140" s="23" t="str">
        <f>E24</f>
        <v xml:space="preserve"> </v>
      </c>
      <c r="L140" s="25"/>
    </row>
    <row r="141" spans="2:63" s="1" customFormat="1" ht="10.35" customHeight="1" x14ac:dyDescent="0.2">
      <c r="B141" s="25"/>
      <c r="L141" s="25"/>
    </row>
    <row r="142" spans="2:63" s="9" customFormat="1" ht="29.25" customHeight="1" x14ac:dyDescent="0.2">
      <c r="B142" s="105"/>
      <c r="C142" s="106" t="s">
        <v>139</v>
      </c>
      <c r="D142" s="107" t="s">
        <v>54</v>
      </c>
      <c r="E142" s="107" t="s">
        <v>50</v>
      </c>
      <c r="F142" s="107" t="s">
        <v>51</v>
      </c>
      <c r="G142" s="107" t="s">
        <v>140</v>
      </c>
      <c r="H142" s="107" t="s">
        <v>141</v>
      </c>
      <c r="I142" s="107" t="s">
        <v>142</v>
      </c>
      <c r="J142" s="107" t="s">
        <v>108</v>
      </c>
      <c r="K142" s="108" t="s">
        <v>143</v>
      </c>
      <c r="L142" s="105"/>
      <c r="M142" s="52" t="s">
        <v>1</v>
      </c>
      <c r="N142" s="53" t="s">
        <v>33</v>
      </c>
      <c r="O142" s="53" t="s">
        <v>144</v>
      </c>
      <c r="P142" s="53" t="s">
        <v>145</v>
      </c>
      <c r="Q142" s="53" t="s">
        <v>146</v>
      </c>
      <c r="R142" s="53" t="s">
        <v>147</v>
      </c>
      <c r="S142" s="53" t="s">
        <v>148</v>
      </c>
      <c r="T142" s="54" t="s">
        <v>149</v>
      </c>
    </row>
    <row r="143" spans="2:63" s="1" customFormat="1" ht="22.9" customHeight="1" x14ac:dyDescent="0.25">
      <c r="B143" s="25"/>
      <c r="C143" s="57" t="s">
        <v>150</v>
      </c>
      <c r="J143" s="109">
        <f>BK143</f>
        <v>0</v>
      </c>
      <c r="L143" s="25"/>
      <c r="M143" s="55"/>
      <c r="N143" s="46"/>
      <c r="O143" s="46"/>
      <c r="P143" s="110">
        <f>P144+P157+P164+P168+P176+P178+P182+P188+P203+P209+P213+P218+P229+P247+P249+P251+P257+P262+P267+P285+P290+P299+P302+P307+P311+P314+P319</f>
        <v>0</v>
      </c>
      <c r="Q143" s="46"/>
      <c r="R143" s="110">
        <f>R144+R157+R164+R168+R176+R178+R182+R188+R203+R209+R213+R218+R229+R247+R249+R251+R257+R262+R267+R285+R290+R299+R302+R307+R311+R314+R319</f>
        <v>0</v>
      </c>
      <c r="S143" s="46"/>
      <c r="T143" s="111">
        <f>T144+T157+T164+T168+T176+T178+T182+T188+T203+T209+T213+T218+T229+T247+T249+T251+T257+T262+T267+T285+T290+T299+T302+T307+T311+T314+T319</f>
        <v>0</v>
      </c>
      <c r="AT143" s="13" t="s">
        <v>68</v>
      </c>
      <c r="AU143" s="13" t="s">
        <v>110</v>
      </c>
      <c r="BK143" s="112">
        <f>BK144+BK157+BK164+BK168+BK176+BK178+BK182+BK188+BK203+BK209+BK213+BK218+BK229+BK247+BK249+BK251+BK257+BK262+BK267+BK285+BK290+BK299+BK302+BK307+BK311+BK314+BK319</f>
        <v>0</v>
      </c>
    </row>
    <row r="144" spans="2:63" s="10" customFormat="1" ht="25.9" customHeight="1" x14ac:dyDescent="0.2">
      <c r="B144" s="113"/>
      <c r="D144" s="114" t="s">
        <v>68</v>
      </c>
      <c r="E144" s="115" t="s">
        <v>76</v>
      </c>
      <c r="F144" s="115" t="s">
        <v>151</v>
      </c>
      <c r="J144" s="116">
        <f>BK144</f>
        <v>0</v>
      </c>
      <c r="L144" s="113"/>
      <c r="M144" s="117"/>
      <c r="P144" s="118">
        <f>SUM(P145:P156)</f>
        <v>0</v>
      </c>
      <c r="R144" s="118">
        <f>SUM(R145:R156)</f>
        <v>0</v>
      </c>
      <c r="T144" s="119">
        <f>SUM(T145:T156)</f>
        <v>0</v>
      </c>
      <c r="AR144" s="114" t="s">
        <v>76</v>
      </c>
      <c r="AT144" s="120" t="s">
        <v>68</v>
      </c>
      <c r="AU144" s="120" t="s">
        <v>69</v>
      </c>
      <c r="AY144" s="114" t="s">
        <v>152</v>
      </c>
      <c r="BK144" s="121">
        <f>SUM(BK145:BK156)</f>
        <v>0</v>
      </c>
    </row>
    <row r="145" spans="2:65" s="1" customFormat="1" ht="16.5" customHeight="1" x14ac:dyDescent="0.2">
      <c r="B145" s="122"/>
      <c r="C145" s="123" t="s">
        <v>76</v>
      </c>
      <c r="D145" s="123" t="s">
        <v>153</v>
      </c>
      <c r="E145" s="124" t="s">
        <v>154</v>
      </c>
      <c r="F145" s="125" t="s">
        <v>155</v>
      </c>
      <c r="G145" s="126" t="s">
        <v>156</v>
      </c>
      <c r="H145" s="127">
        <v>6</v>
      </c>
      <c r="I145" s="128"/>
      <c r="J145" s="128">
        <f t="shared" ref="J145:J156" si="0">ROUND(I145*H145,2)</f>
        <v>0</v>
      </c>
      <c r="K145" s="125" t="s">
        <v>1</v>
      </c>
      <c r="L145" s="25"/>
      <c r="M145" s="129" t="s">
        <v>1</v>
      </c>
      <c r="N145" s="130" t="s">
        <v>34</v>
      </c>
      <c r="O145" s="131">
        <v>0</v>
      </c>
      <c r="P145" s="131">
        <f t="shared" ref="P145:P156" si="1">O145*H145</f>
        <v>0</v>
      </c>
      <c r="Q145" s="131">
        <v>0</v>
      </c>
      <c r="R145" s="131">
        <f t="shared" ref="R145:R156" si="2">Q145*H145</f>
        <v>0</v>
      </c>
      <c r="S145" s="131">
        <v>0</v>
      </c>
      <c r="T145" s="132">
        <f t="shared" ref="T145:T156" si="3">S145*H145</f>
        <v>0</v>
      </c>
      <c r="AR145" s="133" t="s">
        <v>157</v>
      </c>
      <c r="AT145" s="133" t="s">
        <v>153</v>
      </c>
      <c r="AU145" s="133" t="s">
        <v>76</v>
      </c>
      <c r="AY145" s="13" t="s">
        <v>152</v>
      </c>
      <c r="BE145" s="134">
        <f t="shared" ref="BE145:BE156" si="4">IF(N145="základní",J145,0)</f>
        <v>0</v>
      </c>
      <c r="BF145" s="134">
        <f t="shared" ref="BF145:BF156" si="5">IF(N145="snížená",J145,0)</f>
        <v>0</v>
      </c>
      <c r="BG145" s="134">
        <f t="shared" ref="BG145:BG156" si="6">IF(N145="zákl. přenesená",J145,0)</f>
        <v>0</v>
      </c>
      <c r="BH145" s="134">
        <f t="shared" ref="BH145:BH156" si="7">IF(N145="sníž. přenesená",J145,0)</f>
        <v>0</v>
      </c>
      <c r="BI145" s="134">
        <f t="shared" ref="BI145:BI156" si="8">IF(N145="nulová",J145,0)</f>
        <v>0</v>
      </c>
      <c r="BJ145" s="13" t="s">
        <v>76</v>
      </c>
      <c r="BK145" s="134">
        <f t="shared" ref="BK145:BK156" si="9">ROUND(I145*H145,2)</f>
        <v>0</v>
      </c>
      <c r="BL145" s="13" t="s">
        <v>157</v>
      </c>
      <c r="BM145" s="133" t="s">
        <v>78</v>
      </c>
    </row>
    <row r="146" spans="2:65" s="1" customFormat="1" ht="16.5" customHeight="1" x14ac:dyDescent="0.2">
      <c r="B146" s="122"/>
      <c r="C146" s="123" t="s">
        <v>78</v>
      </c>
      <c r="D146" s="123" t="s">
        <v>153</v>
      </c>
      <c r="E146" s="124" t="s">
        <v>158</v>
      </c>
      <c r="F146" s="125" t="s">
        <v>159</v>
      </c>
      <c r="G146" s="126" t="s">
        <v>156</v>
      </c>
      <c r="H146" s="127">
        <v>10.55</v>
      </c>
      <c r="I146" s="128"/>
      <c r="J146" s="128">
        <f t="shared" si="0"/>
        <v>0</v>
      </c>
      <c r="K146" s="125" t="s">
        <v>1</v>
      </c>
      <c r="L146" s="25"/>
      <c r="M146" s="129" t="s">
        <v>1</v>
      </c>
      <c r="N146" s="130" t="s">
        <v>34</v>
      </c>
      <c r="O146" s="131">
        <v>0</v>
      </c>
      <c r="P146" s="131">
        <f t="shared" si="1"/>
        <v>0</v>
      </c>
      <c r="Q146" s="131">
        <v>0</v>
      </c>
      <c r="R146" s="131">
        <f t="shared" si="2"/>
        <v>0</v>
      </c>
      <c r="S146" s="131">
        <v>0</v>
      </c>
      <c r="T146" s="132">
        <f t="shared" si="3"/>
        <v>0</v>
      </c>
      <c r="AR146" s="133" t="s">
        <v>157</v>
      </c>
      <c r="AT146" s="133" t="s">
        <v>153</v>
      </c>
      <c r="AU146" s="133" t="s">
        <v>76</v>
      </c>
      <c r="AY146" s="13" t="s">
        <v>152</v>
      </c>
      <c r="BE146" s="134">
        <f t="shared" si="4"/>
        <v>0</v>
      </c>
      <c r="BF146" s="134">
        <f t="shared" si="5"/>
        <v>0</v>
      </c>
      <c r="BG146" s="134">
        <f t="shared" si="6"/>
        <v>0</v>
      </c>
      <c r="BH146" s="134">
        <f t="shared" si="7"/>
        <v>0</v>
      </c>
      <c r="BI146" s="134">
        <f t="shared" si="8"/>
        <v>0</v>
      </c>
      <c r="BJ146" s="13" t="s">
        <v>76</v>
      </c>
      <c r="BK146" s="134">
        <f t="shared" si="9"/>
        <v>0</v>
      </c>
      <c r="BL146" s="13" t="s">
        <v>157</v>
      </c>
      <c r="BM146" s="133" t="s">
        <v>157</v>
      </c>
    </row>
    <row r="147" spans="2:65" s="1" customFormat="1" ht="16.5" customHeight="1" x14ac:dyDescent="0.2">
      <c r="B147" s="122"/>
      <c r="C147" s="123" t="s">
        <v>160</v>
      </c>
      <c r="D147" s="123" t="s">
        <v>153</v>
      </c>
      <c r="E147" s="124" t="s">
        <v>161</v>
      </c>
      <c r="F147" s="125" t="s">
        <v>1499</v>
      </c>
      <c r="G147" s="126" t="s">
        <v>156</v>
      </c>
      <c r="H147" s="127">
        <v>2.38</v>
      </c>
      <c r="I147" s="128"/>
      <c r="J147" s="128">
        <f t="shared" si="0"/>
        <v>0</v>
      </c>
      <c r="K147" s="125" t="s">
        <v>1</v>
      </c>
      <c r="L147" s="25"/>
      <c r="M147" s="129" t="s">
        <v>1</v>
      </c>
      <c r="N147" s="130" t="s">
        <v>34</v>
      </c>
      <c r="O147" s="131">
        <v>0</v>
      </c>
      <c r="P147" s="131">
        <f t="shared" si="1"/>
        <v>0</v>
      </c>
      <c r="Q147" s="131">
        <v>0</v>
      </c>
      <c r="R147" s="131">
        <f t="shared" si="2"/>
        <v>0</v>
      </c>
      <c r="S147" s="131">
        <v>0</v>
      </c>
      <c r="T147" s="132">
        <f t="shared" si="3"/>
        <v>0</v>
      </c>
      <c r="AR147" s="133" t="s">
        <v>157</v>
      </c>
      <c r="AT147" s="133" t="s">
        <v>153</v>
      </c>
      <c r="AU147" s="133" t="s">
        <v>76</v>
      </c>
      <c r="AY147" s="13" t="s">
        <v>152</v>
      </c>
      <c r="BE147" s="134">
        <f t="shared" si="4"/>
        <v>0</v>
      </c>
      <c r="BF147" s="134">
        <f t="shared" si="5"/>
        <v>0</v>
      </c>
      <c r="BG147" s="134">
        <f t="shared" si="6"/>
        <v>0</v>
      </c>
      <c r="BH147" s="134">
        <f t="shared" si="7"/>
        <v>0</v>
      </c>
      <c r="BI147" s="134">
        <f t="shared" si="8"/>
        <v>0</v>
      </c>
      <c r="BJ147" s="13" t="s">
        <v>76</v>
      </c>
      <c r="BK147" s="134">
        <f t="shared" si="9"/>
        <v>0</v>
      </c>
      <c r="BL147" s="13" t="s">
        <v>157</v>
      </c>
      <c r="BM147" s="133" t="s">
        <v>162</v>
      </c>
    </row>
    <row r="148" spans="2:65" s="1" customFormat="1" ht="16.5" customHeight="1" x14ac:dyDescent="0.2">
      <c r="B148" s="122"/>
      <c r="C148" s="123" t="s">
        <v>157</v>
      </c>
      <c r="D148" s="123" t="s">
        <v>153</v>
      </c>
      <c r="E148" s="124" t="s">
        <v>1500</v>
      </c>
      <c r="F148" s="125" t="s">
        <v>1501</v>
      </c>
      <c r="G148" s="126" t="s">
        <v>156</v>
      </c>
      <c r="H148" s="127">
        <v>61.902000000000001</v>
      </c>
      <c r="I148" s="128"/>
      <c r="J148" s="128">
        <f t="shared" si="0"/>
        <v>0</v>
      </c>
      <c r="K148" s="125" t="s">
        <v>1</v>
      </c>
      <c r="L148" s="25"/>
      <c r="M148" s="129" t="s">
        <v>1</v>
      </c>
      <c r="N148" s="130" t="s">
        <v>34</v>
      </c>
      <c r="O148" s="131">
        <v>0</v>
      </c>
      <c r="P148" s="131">
        <f t="shared" si="1"/>
        <v>0</v>
      </c>
      <c r="Q148" s="131">
        <v>0</v>
      </c>
      <c r="R148" s="131">
        <f t="shared" si="2"/>
        <v>0</v>
      </c>
      <c r="S148" s="131">
        <v>0</v>
      </c>
      <c r="T148" s="132">
        <f t="shared" si="3"/>
        <v>0</v>
      </c>
      <c r="AR148" s="133" t="s">
        <v>157</v>
      </c>
      <c r="AT148" s="133" t="s">
        <v>153</v>
      </c>
      <c r="AU148" s="133" t="s">
        <v>76</v>
      </c>
      <c r="AY148" s="13" t="s">
        <v>152</v>
      </c>
      <c r="BE148" s="134">
        <f t="shared" si="4"/>
        <v>0</v>
      </c>
      <c r="BF148" s="134">
        <f t="shared" si="5"/>
        <v>0</v>
      </c>
      <c r="BG148" s="134">
        <f t="shared" si="6"/>
        <v>0</v>
      </c>
      <c r="BH148" s="134">
        <f t="shared" si="7"/>
        <v>0</v>
      </c>
      <c r="BI148" s="134">
        <f t="shared" si="8"/>
        <v>0</v>
      </c>
      <c r="BJ148" s="13" t="s">
        <v>76</v>
      </c>
      <c r="BK148" s="134">
        <f t="shared" si="9"/>
        <v>0</v>
      </c>
      <c r="BL148" s="13" t="s">
        <v>157</v>
      </c>
      <c r="BM148" s="133" t="s">
        <v>163</v>
      </c>
    </row>
    <row r="149" spans="2:65" s="1" customFormat="1" ht="16.5" customHeight="1" x14ac:dyDescent="0.2">
      <c r="B149" s="122"/>
      <c r="C149" s="123" t="s">
        <v>164</v>
      </c>
      <c r="D149" s="123" t="s">
        <v>153</v>
      </c>
      <c r="E149" s="124" t="s">
        <v>165</v>
      </c>
      <c r="F149" s="125" t="s">
        <v>166</v>
      </c>
      <c r="G149" s="126" t="s">
        <v>167</v>
      </c>
      <c r="H149" s="127">
        <v>78.462000000000003</v>
      </c>
      <c r="I149" s="128"/>
      <c r="J149" s="128">
        <f t="shared" si="0"/>
        <v>0</v>
      </c>
      <c r="K149" s="125" t="s">
        <v>1</v>
      </c>
      <c r="L149" s="25"/>
      <c r="M149" s="129" t="s">
        <v>1</v>
      </c>
      <c r="N149" s="130" t="s">
        <v>34</v>
      </c>
      <c r="O149" s="131">
        <v>0</v>
      </c>
      <c r="P149" s="131">
        <f t="shared" si="1"/>
        <v>0</v>
      </c>
      <c r="Q149" s="131">
        <v>0</v>
      </c>
      <c r="R149" s="131">
        <f t="shared" si="2"/>
        <v>0</v>
      </c>
      <c r="S149" s="131">
        <v>0</v>
      </c>
      <c r="T149" s="132">
        <f t="shared" si="3"/>
        <v>0</v>
      </c>
      <c r="AR149" s="133" t="s">
        <v>157</v>
      </c>
      <c r="AT149" s="133" t="s">
        <v>153</v>
      </c>
      <c r="AU149" s="133" t="s">
        <v>76</v>
      </c>
      <c r="AY149" s="13" t="s">
        <v>152</v>
      </c>
      <c r="BE149" s="134">
        <f t="shared" si="4"/>
        <v>0</v>
      </c>
      <c r="BF149" s="134">
        <f t="shared" si="5"/>
        <v>0</v>
      </c>
      <c r="BG149" s="134">
        <f t="shared" si="6"/>
        <v>0</v>
      </c>
      <c r="BH149" s="134">
        <f t="shared" si="7"/>
        <v>0</v>
      </c>
      <c r="BI149" s="134">
        <f t="shared" si="8"/>
        <v>0</v>
      </c>
      <c r="BJ149" s="13" t="s">
        <v>76</v>
      </c>
      <c r="BK149" s="134">
        <f t="shared" si="9"/>
        <v>0</v>
      </c>
      <c r="BL149" s="13" t="s">
        <v>157</v>
      </c>
      <c r="BM149" s="133" t="s">
        <v>168</v>
      </c>
    </row>
    <row r="150" spans="2:65" s="1" customFormat="1" ht="16.5" customHeight="1" x14ac:dyDescent="0.2">
      <c r="B150" s="122"/>
      <c r="C150" s="123" t="s">
        <v>162</v>
      </c>
      <c r="D150" s="123" t="s">
        <v>153</v>
      </c>
      <c r="E150" s="124" t="s">
        <v>169</v>
      </c>
      <c r="F150" s="125" t="s">
        <v>170</v>
      </c>
      <c r="G150" s="126" t="s">
        <v>167</v>
      </c>
      <c r="H150" s="127">
        <v>78.462000000000003</v>
      </c>
      <c r="I150" s="128"/>
      <c r="J150" s="128">
        <f t="shared" si="0"/>
        <v>0</v>
      </c>
      <c r="K150" s="125" t="s">
        <v>1</v>
      </c>
      <c r="L150" s="25"/>
      <c r="M150" s="129" t="s">
        <v>1</v>
      </c>
      <c r="N150" s="130" t="s">
        <v>34</v>
      </c>
      <c r="O150" s="131">
        <v>0</v>
      </c>
      <c r="P150" s="131">
        <f t="shared" si="1"/>
        <v>0</v>
      </c>
      <c r="Q150" s="131">
        <v>0</v>
      </c>
      <c r="R150" s="131">
        <f t="shared" si="2"/>
        <v>0</v>
      </c>
      <c r="S150" s="131">
        <v>0</v>
      </c>
      <c r="T150" s="132">
        <f t="shared" si="3"/>
        <v>0</v>
      </c>
      <c r="AR150" s="133" t="s">
        <v>157</v>
      </c>
      <c r="AT150" s="133" t="s">
        <v>153</v>
      </c>
      <c r="AU150" s="133" t="s">
        <v>76</v>
      </c>
      <c r="AY150" s="13" t="s">
        <v>152</v>
      </c>
      <c r="BE150" s="134">
        <f t="shared" si="4"/>
        <v>0</v>
      </c>
      <c r="BF150" s="134">
        <f t="shared" si="5"/>
        <v>0</v>
      </c>
      <c r="BG150" s="134">
        <f t="shared" si="6"/>
        <v>0</v>
      </c>
      <c r="BH150" s="134">
        <f t="shared" si="7"/>
        <v>0</v>
      </c>
      <c r="BI150" s="134">
        <f t="shared" si="8"/>
        <v>0</v>
      </c>
      <c r="BJ150" s="13" t="s">
        <v>76</v>
      </c>
      <c r="BK150" s="134">
        <f t="shared" si="9"/>
        <v>0</v>
      </c>
      <c r="BL150" s="13" t="s">
        <v>157</v>
      </c>
      <c r="BM150" s="133" t="s">
        <v>171</v>
      </c>
    </row>
    <row r="151" spans="2:65" s="1" customFormat="1" ht="16.5" customHeight="1" x14ac:dyDescent="0.2">
      <c r="B151" s="122"/>
      <c r="C151" s="123" t="s">
        <v>172</v>
      </c>
      <c r="D151" s="123" t="s">
        <v>153</v>
      </c>
      <c r="E151" s="124" t="s">
        <v>173</v>
      </c>
      <c r="F151" s="125" t="s">
        <v>174</v>
      </c>
      <c r="G151" s="126" t="s">
        <v>156</v>
      </c>
      <c r="H151" s="127">
        <v>15.231</v>
      </c>
      <c r="I151" s="128"/>
      <c r="J151" s="128">
        <f t="shared" si="0"/>
        <v>0</v>
      </c>
      <c r="K151" s="125" t="s">
        <v>1</v>
      </c>
      <c r="L151" s="25"/>
      <c r="M151" s="129" t="s">
        <v>1</v>
      </c>
      <c r="N151" s="130" t="s">
        <v>34</v>
      </c>
      <c r="O151" s="131">
        <v>0</v>
      </c>
      <c r="P151" s="131">
        <f t="shared" si="1"/>
        <v>0</v>
      </c>
      <c r="Q151" s="131">
        <v>0</v>
      </c>
      <c r="R151" s="131">
        <f t="shared" si="2"/>
        <v>0</v>
      </c>
      <c r="S151" s="131">
        <v>0</v>
      </c>
      <c r="T151" s="132">
        <f t="shared" si="3"/>
        <v>0</v>
      </c>
      <c r="AR151" s="133" t="s">
        <v>157</v>
      </c>
      <c r="AT151" s="133" t="s">
        <v>153</v>
      </c>
      <c r="AU151" s="133" t="s">
        <v>76</v>
      </c>
      <c r="AY151" s="13" t="s">
        <v>152</v>
      </c>
      <c r="BE151" s="134">
        <f t="shared" si="4"/>
        <v>0</v>
      </c>
      <c r="BF151" s="134">
        <f t="shared" si="5"/>
        <v>0</v>
      </c>
      <c r="BG151" s="134">
        <f t="shared" si="6"/>
        <v>0</v>
      </c>
      <c r="BH151" s="134">
        <f t="shared" si="7"/>
        <v>0</v>
      </c>
      <c r="BI151" s="134">
        <f t="shared" si="8"/>
        <v>0</v>
      </c>
      <c r="BJ151" s="13" t="s">
        <v>76</v>
      </c>
      <c r="BK151" s="134">
        <f t="shared" si="9"/>
        <v>0</v>
      </c>
      <c r="BL151" s="13" t="s">
        <v>157</v>
      </c>
      <c r="BM151" s="133" t="s">
        <v>175</v>
      </c>
    </row>
    <row r="152" spans="2:65" s="1" customFormat="1" ht="16.5" customHeight="1" x14ac:dyDescent="0.2">
      <c r="B152" s="122"/>
      <c r="C152" s="123" t="s">
        <v>163</v>
      </c>
      <c r="D152" s="123" t="s">
        <v>153</v>
      </c>
      <c r="E152" s="124" t="s">
        <v>176</v>
      </c>
      <c r="F152" s="125" t="s">
        <v>177</v>
      </c>
      <c r="G152" s="126" t="s">
        <v>156</v>
      </c>
      <c r="H152" s="127">
        <v>8.3800000000000008</v>
      </c>
      <c r="I152" s="128"/>
      <c r="J152" s="128">
        <f t="shared" si="0"/>
        <v>0</v>
      </c>
      <c r="K152" s="125" t="s">
        <v>1</v>
      </c>
      <c r="L152" s="25"/>
      <c r="M152" s="129" t="s">
        <v>1</v>
      </c>
      <c r="N152" s="130" t="s">
        <v>34</v>
      </c>
      <c r="O152" s="131">
        <v>0</v>
      </c>
      <c r="P152" s="131">
        <f t="shared" si="1"/>
        <v>0</v>
      </c>
      <c r="Q152" s="131">
        <v>0</v>
      </c>
      <c r="R152" s="131">
        <f t="shared" si="2"/>
        <v>0</v>
      </c>
      <c r="S152" s="131">
        <v>0</v>
      </c>
      <c r="T152" s="132">
        <f t="shared" si="3"/>
        <v>0</v>
      </c>
      <c r="AR152" s="133" t="s">
        <v>157</v>
      </c>
      <c r="AT152" s="133" t="s">
        <v>153</v>
      </c>
      <c r="AU152" s="133" t="s">
        <v>76</v>
      </c>
      <c r="AY152" s="13" t="s">
        <v>152</v>
      </c>
      <c r="BE152" s="134">
        <f t="shared" si="4"/>
        <v>0</v>
      </c>
      <c r="BF152" s="134">
        <f t="shared" si="5"/>
        <v>0</v>
      </c>
      <c r="BG152" s="134">
        <f t="shared" si="6"/>
        <v>0</v>
      </c>
      <c r="BH152" s="134">
        <f t="shared" si="7"/>
        <v>0</v>
      </c>
      <c r="BI152" s="134">
        <f t="shared" si="8"/>
        <v>0</v>
      </c>
      <c r="BJ152" s="13" t="s">
        <v>76</v>
      </c>
      <c r="BK152" s="134">
        <f t="shared" si="9"/>
        <v>0</v>
      </c>
      <c r="BL152" s="13" t="s">
        <v>157</v>
      </c>
      <c r="BM152" s="133" t="s">
        <v>178</v>
      </c>
    </row>
    <row r="153" spans="2:65" s="1" customFormat="1" ht="16.5" customHeight="1" x14ac:dyDescent="0.2">
      <c r="B153" s="122"/>
      <c r="C153" s="123" t="s">
        <v>179</v>
      </c>
      <c r="D153" s="123" t="s">
        <v>153</v>
      </c>
      <c r="E153" s="124" t="s">
        <v>180</v>
      </c>
      <c r="F153" s="125" t="s">
        <v>181</v>
      </c>
      <c r="G153" s="126" t="s">
        <v>156</v>
      </c>
      <c r="H153" s="127">
        <v>8.3800000000000008</v>
      </c>
      <c r="I153" s="128"/>
      <c r="J153" s="128">
        <f t="shared" si="0"/>
        <v>0</v>
      </c>
      <c r="K153" s="125" t="s">
        <v>1</v>
      </c>
      <c r="L153" s="25"/>
      <c r="M153" s="129" t="s">
        <v>1</v>
      </c>
      <c r="N153" s="130" t="s">
        <v>34</v>
      </c>
      <c r="O153" s="131">
        <v>0</v>
      </c>
      <c r="P153" s="131">
        <f t="shared" si="1"/>
        <v>0</v>
      </c>
      <c r="Q153" s="131">
        <v>0</v>
      </c>
      <c r="R153" s="131">
        <f t="shared" si="2"/>
        <v>0</v>
      </c>
      <c r="S153" s="131">
        <v>0</v>
      </c>
      <c r="T153" s="132">
        <f t="shared" si="3"/>
        <v>0</v>
      </c>
      <c r="AR153" s="133" t="s">
        <v>157</v>
      </c>
      <c r="AT153" s="133" t="s">
        <v>153</v>
      </c>
      <c r="AU153" s="133" t="s">
        <v>76</v>
      </c>
      <c r="AY153" s="13" t="s">
        <v>152</v>
      </c>
      <c r="BE153" s="134">
        <f t="shared" si="4"/>
        <v>0</v>
      </c>
      <c r="BF153" s="134">
        <f t="shared" si="5"/>
        <v>0</v>
      </c>
      <c r="BG153" s="134">
        <f t="shared" si="6"/>
        <v>0</v>
      </c>
      <c r="BH153" s="134">
        <f t="shared" si="7"/>
        <v>0</v>
      </c>
      <c r="BI153" s="134">
        <f t="shared" si="8"/>
        <v>0</v>
      </c>
      <c r="BJ153" s="13" t="s">
        <v>76</v>
      </c>
      <c r="BK153" s="134">
        <f t="shared" si="9"/>
        <v>0</v>
      </c>
      <c r="BL153" s="13" t="s">
        <v>157</v>
      </c>
      <c r="BM153" s="133" t="s">
        <v>182</v>
      </c>
    </row>
    <row r="154" spans="2:65" s="1" customFormat="1" ht="16.5" customHeight="1" x14ac:dyDescent="0.2">
      <c r="B154" s="122"/>
      <c r="C154" s="123" t="s">
        <v>168</v>
      </c>
      <c r="D154" s="123" t="s">
        <v>153</v>
      </c>
      <c r="E154" s="124" t="s">
        <v>183</v>
      </c>
      <c r="F154" s="125" t="s">
        <v>184</v>
      </c>
      <c r="G154" s="126" t="s">
        <v>156</v>
      </c>
      <c r="H154" s="127">
        <v>8.3800000000000008</v>
      </c>
      <c r="I154" s="128"/>
      <c r="J154" s="128">
        <f t="shared" si="0"/>
        <v>0</v>
      </c>
      <c r="K154" s="125" t="s">
        <v>1</v>
      </c>
      <c r="L154" s="25"/>
      <c r="M154" s="129" t="s">
        <v>1</v>
      </c>
      <c r="N154" s="130" t="s">
        <v>34</v>
      </c>
      <c r="O154" s="131">
        <v>0</v>
      </c>
      <c r="P154" s="131">
        <f t="shared" si="1"/>
        <v>0</v>
      </c>
      <c r="Q154" s="131">
        <v>0</v>
      </c>
      <c r="R154" s="131">
        <f t="shared" si="2"/>
        <v>0</v>
      </c>
      <c r="S154" s="131">
        <v>0</v>
      </c>
      <c r="T154" s="132">
        <f t="shared" si="3"/>
        <v>0</v>
      </c>
      <c r="AR154" s="133" t="s">
        <v>157</v>
      </c>
      <c r="AT154" s="133" t="s">
        <v>153</v>
      </c>
      <c r="AU154" s="133" t="s">
        <v>76</v>
      </c>
      <c r="AY154" s="13" t="s">
        <v>152</v>
      </c>
      <c r="BE154" s="134">
        <f t="shared" si="4"/>
        <v>0</v>
      </c>
      <c r="BF154" s="134">
        <f t="shared" si="5"/>
        <v>0</v>
      </c>
      <c r="BG154" s="134">
        <f t="shared" si="6"/>
        <v>0</v>
      </c>
      <c r="BH154" s="134">
        <f t="shared" si="7"/>
        <v>0</v>
      </c>
      <c r="BI154" s="134">
        <f t="shared" si="8"/>
        <v>0</v>
      </c>
      <c r="BJ154" s="13" t="s">
        <v>76</v>
      </c>
      <c r="BK154" s="134">
        <f t="shared" si="9"/>
        <v>0</v>
      </c>
      <c r="BL154" s="13" t="s">
        <v>157</v>
      </c>
      <c r="BM154" s="133" t="s">
        <v>185</v>
      </c>
    </row>
    <row r="155" spans="2:65" s="1" customFormat="1" ht="16.5" customHeight="1" x14ac:dyDescent="0.2">
      <c r="B155" s="122"/>
      <c r="C155" s="123" t="s">
        <v>186</v>
      </c>
      <c r="D155" s="123" t="s">
        <v>153</v>
      </c>
      <c r="E155" s="124" t="s">
        <v>187</v>
      </c>
      <c r="F155" s="125" t="s">
        <v>188</v>
      </c>
      <c r="G155" s="126" t="s">
        <v>156</v>
      </c>
      <c r="H155" s="127">
        <v>12.1</v>
      </c>
      <c r="I155" s="128"/>
      <c r="J155" s="128">
        <f t="shared" si="0"/>
        <v>0</v>
      </c>
      <c r="K155" s="125" t="s">
        <v>1</v>
      </c>
      <c r="L155" s="25"/>
      <c r="M155" s="129" t="s">
        <v>1</v>
      </c>
      <c r="N155" s="130" t="s">
        <v>34</v>
      </c>
      <c r="O155" s="131">
        <v>0</v>
      </c>
      <c r="P155" s="131">
        <f t="shared" si="1"/>
        <v>0</v>
      </c>
      <c r="Q155" s="131">
        <v>0</v>
      </c>
      <c r="R155" s="131">
        <f t="shared" si="2"/>
        <v>0</v>
      </c>
      <c r="S155" s="131">
        <v>0</v>
      </c>
      <c r="T155" s="132">
        <f t="shared" si="3"/>
        <v>0</v>
      </c>
      <c r="AR155" s="133" t="s">
        <v>157</v>
      </c>
      <c r="AT155" s="133" t="s">
        <v>153</v>
      </c>
      <c r="AU155" s="133" t="s">
        <v>76</v>
      </c>
      <c r="AY155" s="13" t="s">
        <v>152</v>
      </c>
      <c r="BE155" s="134">
        <f t="shared" si="4"/>
        <v>0</v>
      </c>
      <c r="BF155" s="134">
        <f t="shared" si="5"/>
        <v>0</v>
      </c>
      <c r="BG155" s="134">
        <f t="shared" si="6"/>
        <v>0</v>
      </c>
      <c r="BH155" s="134">
        <f t="shared" si="7"/>
        <v>0</v>
      </c>
      <c r="BI155" s="134">
        <f t="shared" si="8"/>
        <v>0</v>
      </c>
      <c r="BJ155" s="13" t="s">
        <v>76</v>
      </c>
      <c r="BK155" s="134">
        <f t="shared" si="9"/>
        <v>0</v>
      </c>
      <c r="BL155" s="13" t="s">
        <v>157</v>
      </c>
      <c r="BM155" s="133" t="s">
        <v>189</v>
      </c>
    </row>
    <row r="156" spans="2:65" s="1" customFormat="1" ht="16.5" customHeight="1" x14ac:dyDescent="0.2">
      <c r="B156" s="122"/>
      <c r="C156" s="123" t="s">
        <v>171</v>
      </c>
      <c r="D156" s="123" t="s">
        <v>153</v>
      </c>
      <c r="E156" s="124" t="s">
        <v>190</v>
      </c>
      <c r="F156" s="125" t="s">
        <v>191</v>
      </c>
      <c r="G156" s="126" t="s">
        <v>167</v>
      </c>
      <c r="H156" s="127">
        <v>135.46</v>
      </c>
      <c r="I156" s="128"/>
      <c r="J156" s="128">
        <f t="shared" si="0"/>
        <v>0</v>
      </c>
      <c r="K156" s="125" t="s">
        <v>1</v>
      </c>
      <c r="L156" s="25"/>
      <c r="M156" s="129" t="s">
        <v>1</v>
      </c>
      <c r="N156" s="130" t="s">
        <v>34</v>
      </c>
      <c r="O156" s="131">
        <v>0</v>
      </c>
      <c r="P156" s="131">
        <f t="shared" si="1"/>
        <v>0</v>
      </c>
      <c r="Q156" s="131">
        <v>0</v>
      </c>
      <c r="R156" s="131">
        <f t="shared" si="2"/>
        <v>0</v>
      </c>
      <c r="S156" s="131">
        <v>0</v>
      </c>
      <c r="T156" s="132">
        <f t="shared" si="3"/>
        <v>0</v>
      </c>
      <c r="AR156" s="133" t="s">
        <v>157</v>
      </c>
      <c r="AT156" s="133" t="s">
        <v>153</v>
      </c>
      <c r="AU156" s="133" t="s">
        <v>76</v>
      </c>
      <c r="AY156" s="13" t="s">
        <v>152</v>
      </c>
      <c r="BE156" s="134">
        <f t="shared" si="4"/>
        <v>0</v>
      </c>
      <c r="BF156" s="134">
        <f t="shared" si="5"/>
        <v>0</v>
      </c>
      <c r="BG156" s="134">
        <f t="shared" si="6"/>
        <v>0</v>
      </c>
      <c r="BH156" s="134">
        <f t="shared" si="7"/>
        <v>0</v>
      </c>
      <c r="BI156" s="134">
        <f t="shared" si="8"/>
        <v>0</v>
      </c>
      <c r="BJ156" s="13" t="s">
        <v>76</v>
      </c>
      <c r="BK156" s="134">
        <f t="shared" si="9"/>
        <v>0</v>
      </c>
      <c r="BL156" s="13" t="s">
        <v>157</v>
      </c>
      <c r="BM156" s="133" t="s">
        <v>192</v>
      </c>
    </row>
    <row r="157" spans="2:65" s="10" customFormat="1" ht="25.9" customHeight="1" x14ac:dyDescent="0.2">
      <c r="B157" s="113"/>
      <c r="D157" s="114" t="s">
        <v>68</v>
      </c>
      <c r="E157" s="115" t="s">
        <v>193</v>
      </c>
      <c r="F157" s="115" t="s">
        <v>194</v>
      </c>
      <c r="J157" s="116">
        <f>BK157</f>
        <v>0</v>
      </c>
      <c r="L157" s="113"/>
      <c r="M157" s="117"/>
      <c r="P157" s="118">
        <f>SUM(P158:P163)</f>
        <v>0</v>
      </c>
      <c r="R157" s="118">
        <f>SUM(R158:R163)</f>
        <v>0</v>
      </c>
      <c r="T157" s="119">
        <f>SUM(T158:T163)</f>
        <v>0</v>
      </c>
      <c r="AR157" s="114" t="s">
        <v>76</v>
      </c>
      <c r="AT157" s="120" t="s">
        <v>68</v>
      </c>
      <c r="AU157" s="120" t="s">
        <v>69</v>
      </c>
      <c r="AY157" s="114" t="s">
        <v>152</v>
      </c>
      <c r="BK157" s="121">
        <f>SUM(BK158:BK163)</f>
        <v>0</v>
      </c>
    </row>
    <row r="158" spans="2:65" s="1" customFormat="1" ht="16.5" customHeight="1" x14ac:dyDescent="0.2">
      <c r="B158" s="122"/>
      <c r="C158" s="123" t="s">
        <v>195</v>
      </c>
      <c r="D158" s="123" t="s">
        <v>153</v>
      </c>
      <c r="E158" s="124" t="s">
        <v>196</v>
      </c>
      <c r="F158" s="125" t="s">
        <v>197</v>
      </c>
      <c r="G158" s="126" t="s">
        <v>198</v>
      </c>
      <c r="H158" s="127">
        <v>64</v>
      </c>
      <c r="I158" s="128"/>
      <c r="J158" s="128">
        <f t="shared" ref="J158:J163" si="10">ROUND(I158*H158,2)</f>
        <v>0</v>
      </c>
      <c r="K158" s="125" t="s">
        <v>1</v>
      </c>
      <c r="L158" s="25"/>
      <c r="M158" s="129" t="s">
        <v>1</v>
      </c>
      <c r="N158" s="130" t="s">
        <v>34</v>
      </c>
      <c r="O158" s="131">
        <v>0</v>
      </c>
      <c r="P158" s="131">
        <f t="shared" ref="P158:P163" si="11">O158*H158</f>
        <v>0</v>
      </c>
      <c r="Q158" s="131">
        <v>0</v>
      </c>
      <c r="R158" s="131">
        <f t="shared" ref="R158:R163" si="12">Q158*H158</f>
        <v>0</v>
      </c>
      <c r="S158" s="131">
        <v>0</v>
      </c>
      <c r="T158" s="132">
        <f t="shared" ref="T158:T163" si="13">S158*H158</f>
        <v>0</v>
      </c>
      <c r="AR158" s="133" t="s">
        <v>157</v>
      </c>
      <c r="AT158" s="133" t="s">
        <v>153</v>
      </c>
      <c r="AU158" s="133" t="s">
        <v>76</v>
      </c>
      <c r="AY158" s="13" t="s">
        <v>152</v>
      </c>
      <c r="BE158" s="134">
        <f t="shared" ref="BE158:BE163" si="14">IF(N158="základní",J158,0)</f>
        <v>0</v>
      </c>
      <c r="BF158" s="134">
        <f t="shared" ref="BF158:BF163" si="15">IF(N158="snížená",J158,0)</f>
        <v>0</v>
      </c>
      <c r="BG158" s="134">
        <f t="shared" ref="BG158:BG163" si="16">IF(N158="zákl. přenesená",J158,0)</f>
        <v>0</v>
      </c>
      <c r="BH158" s="134">
        <f t="shared" ref="BH158:BH163" si="17">IF(N158="sníž. přenesená",J158,0)</f>
        <v>0</v>
      </c>
      <c r="BI158" s="134">
        <f t="shared" ref="BI158:BI163" si="18">IF(N158="nulová",J158,0)</f>
        <v>0</v>
      </c>
      <c r="BJ158" s="13" t="s">
        <v>76</v>
      </c>
      <c r="BK158" s="134">
        <f t="shared" ref="BK158:BK163" si="19">ROUND(I158*H158,2)</f>
        <v>0</v>
      </c>
      <c r="BL158" s="13" t="s">
        <v>157</v>
      </c>
      <c r="BM158" s="133" t="s">
        <v>193</v>
      </c>
    </row>
    <row r="159" spans="2:65" s="1" customFormat="1" ht="16.5" customHeight="1" x14ac:dyDescent="0.2">
      <c r="B159" s="122"/>
      <c r="C159" s="123" t="s">
        <v>175</v>
      </c>
      <c r="D159" s="123" t="s">
        <v>153</v>
      </c>
      <c r="E159" s="124" t="s">
        <v>199</v>
      </c>
      <c r="F159" s="125" t="s">
        <v>200</v>
      </c>
      <c r="G159" s="126" t="s">
        <v>201</v>
      </c>
      <c r="H159" s="127">
        <v>8</v>
      </c>
      <c r="I159" s="128"/>
      <c r="J159" s="128">
        <f t="shared" si="10"/>
        <v>0</v>
      </c>
      <c r="K159" s="125" t="s">
        <v>1</v>
      </c>
      <c r="L159" s="25"/>
      <c r="M159" s="129" t="s">
        <v>1</v>
      </c>
      <c r="N159" s="130" t="s">
        <v>34</v>
      </c>
      <c r="O159" s="131">
        <v>0</v>
      </c>
      <c r="P159" s="131">
        <f t="shared" si="11"/>
        <v>0</v>
      </c>
      <c r="Q159" s="131">
        <v>0</v>
      </c>
      <c r="R159" s="131">
        <f t="shared" si="12"/>
        <v>0</v>
      </c>
      <c r="S159" s="131">
        <v>0</v>
      </c>
      <c r="T159" s="132">
        <f t="shared" si="13"/>
        <v>0</v>
      </c>
      <c r="AR159" s="133" t="s">
        <v>157</v>
      </c>
      <c r="AT159" s="133" t="s">
        <v>153</v>
      </c>
      <c r="AU159" s="133" t="s">
        <v>76</v>
      </c>
      <c r="AY159" s="13" t="s">
        <v>152</v>
      </c>
      <c r="BE159" s="134">
        <f t="shared" si="14"/>
        <v>0</v>
      </c>
      <c r="BF159" s="134">
        <f t="shared" si="15"/>
        <v>0</v>
      </c>
      <c r="BG159" s="134">
        <f t="shared" si="16"/>
        <v>0</v>
      </c>
      <c r="BH159" s="134">
        <f t="shared" si="17"/>
        <v>0</v>
      </c>
      <c r="BI159" s="134">
        <f t="shared" si="18"/>
        <v>0</v>
      </c>
      <c r="BJ159" s="13" t="s">
        <v>76</v>
      </c>
      <c r="BK159" s="134">
        <f t="shared" si="19"/>
        <v>0</v>
      </c>
      <c r="BL159" s="13" t="s">
        <v>157</v>
      </c>
      <c r="BM159" s="133" t="s">
        <v>202</v>
      </c>
    </row>
    <row r="160" spans="2:65" s="1" customFormat="1" ht="16.5" customHeight="1" x14ac:dyDescent="0.2">
      <c r="B160" s="122"/>
      <c r="C160" s="123" t="s">
        <v>8</v>
      </c>
      <c r="D160" s="123" t="s">
        <v>153</v>
      </c>
      <c r="E160" s="124" t="s">
        <v>203</v>
      </c>
      <c r="F160" s="125" t="s">
        <v>204</v>
      </c>
      <c r="G160" s="126" t="s">
        <v>198</v>
      </c>
      <c r="H160" s="127">
        <v>40</v>
      </c>
      <c r="I160" s="128"/>
      <c r="J160" s="128">
        <f t="shared" si="10"/>
        <v>0</v>
      </c>
      <c r="K160" s="125" t="s">
        <v>1</v>
      </c>
      <c r="L160" s="25"/>
      <c r="M160" s="129" t="s">
        <v>1</v>
      </c>
      <c r="N160" s="130" t="s">
        <v>34</v>
      </c>
      <c r="O160" s="131">
        <v>0</v>
      </c>
      <c r="P160" s="131">
        <f t="shared" si="11"/>
        <v>0</v>
      </c>
      <c r="Q160" s="131">
        <v>0</v>
      </c>
      <c r="R160" s="131">
        <f t="shared" si="12"/>
        <v>0</v>
      </c>
      <c r="S160" s="131">
        <v>0</v>
      </c>
      <c r="T160" s="132">
        <f t="shared" si="13"/>
        <v>0</v>
      </c>
      <c r="AR160" s="133" t="s">
        <v>157</v>
      </c>
      <c r="AT160" s="133" t="s">
        <v>153</v>
      </c>
      <c r="AU160" s="133" t="s">
        <v>76</v>
      </c>
      <c r="AY160" s="13" t="s">
        <v>152</v>
      </c>
      <c r="BE160" s="134">
        <f t="shared" si="14"/>
        <v>0</v>
      </c>
      <c r="BF160" s="134">
        <f t="shared" si="15"/>
        <v>0</v>
      </c>
      <c r="BG160" s="134">
        <f t="shared" si="16"/>
        <v>0</v>
      </c>
      <c r="BH160" s="134">
        <f t="shared" si="17"/>
        <v>0</v>
      </c>
      <c r="BI160" s="134">
        <f t="shared" si="18"/>
        <v>0</v>
      </c>
      <c r="BJ160" s="13" t="s">
        <v>76</v>
      </c>
      <c r="BK160" s="134">
        <f t="shared" si="19"/>
        <v>0</v>
      </c>
      <c r="BL160" s="13" t="s">
        <v>157</v>
      </c>
      <c r="BM160" s="133" t="s">
        <v>205</v>
      </c>
    </row>
    <row r="161" spans="2:65" s="1" customFormat="1" ht="16.5" customHeight="1" x14ac:dyDescent="0.2">
      <c r="B161" s="122"/>
      <c r="C161" s="123" t="s">
        <v>178</v>
      </c>
      <c r="D161" s="123" t="s">
        <v>153</v>
      </c>
      <c r="E161" s="124" t="s">
        <v>206</v>
      </c>
      <c r="F161" s="125" t="s">
        <v>207</v>
      </c>
      <c r="G161" s="126" t="s">
        <v>208</v>
      </c>
      <c r="H161" s="127">
        <v>4.8</v>
      </c>
      <c r="I161" s="128"/>
      <c r="J161" s="128">
        <f t="shared" si="10"/>
        <v>0</v>
      </c>
      <c r="K161" s="125" t="s">
        <v>1</v>
      </c>
      <c r="L161" s="25"/>
      <c r="M161" s="129" t="s">
        <v>1</v>
      </c>
      <c r="N161" s="130" t="s">
        <v>34</v>
      </c>
      <c r="O161" s="131">
        <v>0</v>
      </c>
      <c r="P161" s="131">
        <f t="shared" si="11"/>
        <v>0</v>
      </c>
      <c r="Q161" s="131">
        <v>0</v>
      </c>
      <c r="R161" s="131">
        <f t="shared" si="12"/>
        <v>0</v>
      </c>
      <c r="S161" s="131">
        <v>0</v>
      </c>
      <c r="T161" s="132">
        <f t="shared" si="13"/>
        <v>0</v>
      </c>
      <c r="AR161" s="133" t="s">
        <v>157</v>
      </c>
      <c r="AT161" s="133" t="s">
        <v>153</v>
      </c>
      <c r="AU161" s="133" t="s">
        <v>76</v>
      </c>
      <c r="AY161" s="13" t="s">
        <v>152</v>
      </c>
      <c r="BE161" s="134">
        <f t="shared" si="14"/>
        <v>0</v>
      </c>
      <c r="BF161" s="134">
        <f t="shared" si="15"/>
        <v>0</v>
      </c>
      <c r="BG161" s="134">
        <f t="shared" si="16"/>
        <v>0</v>
      </c>
      <c r="BH161" s="134">
        <f t="shared" si="17"/>
        <v>0</v>
      </c>
      <c r="BI161" s="134">
        <f t="shared" si="18"/>
        <v>0</v>
      </c>
      <c r="BJ161" s="13" t="s">
        <v>76</v>
      </c>
      <c r="BK161" s="134">
        <f t="shared" si="19"/>
        <v>0</v>
      </c>
      <c r="BL161" s="13" t="s">
        <v>157</v>
      </c>
      <c r="BM161" s="133" t="s">
        <v>209</v>
      </c>
    </row>
    <row r="162" spans="2:65" s="1" customFormat="1" ht="16.5" customHeight="1" x14ac:dyDescent="0.2">
      <c r="B162" s="122"/>
      <c r="C162" s="123" t="s">
        <v>210</v>
      </c>
      <c r="D162" s="123" t="s">
        <v>153</v>
      </c>
      <c r="E162" s="124" t="s">
        <v>211</v>
      </c>
      <c r="F162" s="125" t="s">
        <v>212</v>
      </c>
      <c r="G162" s="126" t="s">
        <v>213</v>
      </c>
      <c r="H162" s="127">
        <v>1</v>
      </c>
      <c r="I162" s="128"/>
      <c r="J162" s="128">
        <f t="shared" si="10"/>
        <v>0</v>
      </c>
      <c r="K162" s="125" t="s">
        <v>1</v>
      </c>
      <c r="L162" s="25"/>
      <c r="M162" s="129" t="s">
        <v>1</v>
      </c>
      <c r="N162" s="130" t="s">
        <v>34</v>
      </c>
      <c r="O162" s="131">
        <v>0</v>
      </c>
      <c r="P162" s="131">
        <f t="shared" si="11"/>
        <v>0</v>
      </c>
      <c r="Q162" s="131">
        <v>0</v>
      </c>
      <c r="R162" s="131">
        <f t="shared" si="12"/>
        <v>0</v>
      </c>
      <c r="S162" s="131">
        <v>0</v>
      </c>
      <c r="T162" s="132">
        <f t="shared" si="13"/>
        <v>0</v>
      </c>
      <c r="AR162" s="133" t="s">
        <v>157</v>
      </c>
      <c r="AT162" s="133" t="s">
        <v>153</v>
      </c>
      <c r="AU162" s="133" t="s">
        <v>76</v>
      </c>
      <c r="AY162" s="13" t="s">
        <v>152</v>
      </c>
      <c r="BE162" s="134">
        <f t="shared" si="14"/>
        <v>0</v>
      </c>
      <c r="BF162" s="134">
        <f t="shared" si="15"/>
        <v>0</v>
      </c>
      <c r="BG162" s="134">
        <f t="shared" si="16"/>
        <v>0</v>
      </c>
      <c r="BH162" s="134">
        <f t="shared" si="17"/>
        <v>0</v>
      </c>
      <c r="BI162" s="134">
        <f t="shared" si="18"/>
        <v>0</v>
      </c>
      <c r="BJ162" s="13" t="s">
        <v>76</v>
      </c>
      <c r="BK162" s="134">
        <f t="shared" si="19"/>
        <v>0</v>
      </c>
      <c r="BL162" s="13" t="s">
        <v>157</v>
      </c>
      <c r="BM162" s="133" t="s">
        <v>214</v>
      </c>
    </row>
    <row r="163" spans="2:65" s="1" customFormat="1" ht="16.5" customHeight="1" x14ac:dyDescent="0.2">
      <c r="B163" s="122"/>
      <c r="C163" s="123" t="s">
        <v>182</v>
      </c>
      <c r="D163" s="123" t="s">
        <v>153</v>
      </c>
      <c r="E163" s="124" t="s">
        <v>215</v>
      </c>
      <c r="F163" s="125" t="s">
        <v>1497</v>
      </c>
      <c r="G163" s="126" t="s">
        <v>213</v>
      </c>
      <c r="H163" s="127">
        <v>1</v>
      </c>
      <c r="I163" s="128"/>
      <c r="J163" s="128">
        <f t="shared" si="10"/>
        <v>0</v>
      </c>
      <c r="K163" s="125" t="s">
        <v>1</v>
      </c>
      <c r="L163" s="25"/>
      <c r="M163" s="129" t="s">
        <v>1</v>
      </c>
      <c r="N163" s="130" t="s">
        <v>34</v>
      </c>
      <c r="O163" s="131">
        <v>0</v>
      </c>
      <c r="P163" s="131">
        <f t="shared" si="11"/>
        <v>0</v>
      </c>
      <c r="Q163" s="131">
        <v>0</v>
      </c>
      <c r="R163" s="131">
        <f t="shared" si="12"/>
        <v>0</v>
      </c>
      <c r="S163" s="131">
        <v>0</v>
      </c>
      <c r="T163" s="132">
        <f t="shared" si="13"/>
        <v>0</v>
      </c>
      <c r="AR163" s="133" t="s">
        <v>157</v>
      </c>
      <c r="AT163" s="133" t="s">
        <v>153</v>
      </c>
      <c r="AU163" s="133" t="s">
        <v>76</v>
      </c>
      <c r="AY163" s="13" t="s">
        <v>152</v>
      </c>
      <c r="BE163" s="134">
        <f t="shared" si="14"/>
        <v>0</v>
      </c>
      <c r="BF163" s="134">
        <f t="shared" si="15"/>
        <v>0</v>
      </c>
      <c r="BG163" s="134">
        <f t="shared" si="16"/>
        <v>0</v>
      </c>
      <c r="BH163" s="134">
        <f t="shared" si="17"/>
        <v>0</v>
      </c>
      <c r="BI163" s="134">
        <f t="shared" si="18"/>
        <v>0</v>
      </c>
      <c r="BJ163" s="13" t="s">
        <v>76</v>
      </c>
      <c r="BK163" s="134">
        <f t="shared" si="19"/>
        <v>0</v>
      </c>
      <c r="BL163" s="13" t="s">
        <v>157</v>
      </c>
      <c r="BM163" s="133" t="s">
        <v>216</v>
      </c>
    </row>
    <row r="164" spans="2:65" s="10" customFormat="1" ht="25.9" customHeight="1" x14ac:dyDescent="0.2">
      <c r="B164" s="113"/>
      <c r="D164" s="114" t="s">
        <v>68</v>
      </c>
      <c r="E164" s="115" t="s">
        <v>217</v>
      </c>
      <c r="F164" s="115" t="s">
        <v>218</v>
      </c>
      <c r="J164" s="116">
        <f>BK164</f>
        <v>0</v>
      </c>
      <c r="L164" s="113"/>
      <c r="M164" s="117"/>
      <c r="P164" s="118">
        <f>SUM(P165:P167)</f>
        <v>0</v>
      </c>
      <c r="R164" s="118">
        <f>SUM(R165:R167)</f>
        <v>0</v>
      </c>
      <c r="T164" s="119">
        <f>SUM(T165:T167)</f>
        <v>0</v>
      </c>
      <c r="AR164" s="114" t="s">
        <v>76</v>
      </c>
      <c r="AT164" s="120" t="s">
        <v>68</v>
      </c>
      <c r="AU164" s="120" t="s">
        <v>69</v>
      </c>
      <c r="AY164" s="114" t="s">
        <v>152</v>
      </c>
      <c r="BK164" s="121">
        <f>SUM(BK165:BK167)</f>
        <v>0</v>
      </c>
    </row>
    <row r="165" spans="2:65" s="1" customFormat="1" ht="16.5" customHeight="1" x14ac:dyDescent="0.2">
      <c r="B165" s="122"/>
      <c r="C165" s="123" t="s">
        <v>219</v>
      </c>
      <c r="D165" s="123" t="s">
        <v>153</v>
      </c>
      <c r="E165" s="124" t="s">
        <v>220</v>
      </c>
      <c r="F165" s="125" t="s">
        <v>221</v>
      </c>
      <c r="G165" s="126" t="s">
        <v>156</v>
      </c>
      <c r="H165" s="127">
        <v>3.32</v>
      </c>
      <c r="I165" s="128"/>
      <c r="J165" s="128">
        <f>ROUND(I165*H165,2)</f>
        <v>0</v>
      </c>
      <c r="K165" s="125" t="s">
        <v>1</v>
      </c>
      <c r="L165" s="25"/>
      <c r="M165" s="129" t="s">
        <v>1</v>
      </c>
      <c r="N165" s="130" t="s">
        <v>34</v>
      </c>
      <c r="O165" s="131">
        <v>0</v>
      </c>
      <c r="P165" s="131">
        <f>O165*H165</f>
        <v>0</v>
      </c>
      <c r="Q165" s="131">
        <v>0</v>
      </c>
      <c r="R165" s="131">
        <f>Q165*H165</f>
        <v>0</v>
      </c>
      <c r="S165" s="131">
        <v>0</v>
      </c>
      <c r="T165" s="132">
        <f>S165*H165</f>
        <v>0</v>
      </c>
      <c r="AR165" s="133" t="s">
        <v>157</v>
      </c>
      <c r="AT165" s="133" t="s">
        <v>153</v>
      </c>
      <c r="AU165" s="133" t="s">
        <v>76</v>
      </c>
      <c r="AY165" s="13" t="s">
        <v>152</v>
      </c>
      <c r="BE165" s="134">
        <f>IF(N165="základní",J165,0)</f>
        <v>0</v>
      </c>
      <c r="BF165" s="134">
        <f>IF(N165="snížená",J165,0)</f>
        <v>0</v>
      </c>
      <c r="BG165" s="134">
        <f>IF(N165="zákl. přenesená",J165,0)</f>
        <v>0</v>
      </c>
      <c r="BH165" s="134">
        <f>IF(N165="sníž. přenesená",J165,0)</f>
        <v>0</v>
      </c>
      <c r="BI165" s="134">
        <f>IF(N165="nulová",J165,0)</f>
        <v>0</v>
      </c>
      <c r="BJ165" s="13" t="s">
        <v>76</v>
      </c>
      <c r="BK165" s="134">
        <f>ROUND(I165*H165,2)</f>
        <v>0</v>
      </c>
      <c r="BL165" s="13" t="s">
        <v>157</v>
      </c>
      <c r="BM165" s="133" t="s">
        <v>222</v>
      </c>
    </row>
    <row r="166" spans="2:65" s="1" customFormat="1" ht="16.5" customHeight="1" x14ac:dyDescent="0.2">
      <c r="B166" s="122"/>
      <c r="C166" s="123" t="s">
        <v>185</v>
      </c>
      <c r="D166" s="123" t="s">
        <v>153</v>
      </c>
      <c r="E166" s="124" t="s">
        <v>223</v>
      </c>
      <c r="F166" s="125" t="s">
        <v>224</v>
      </c>
      <c r="G166" s="126" t="s">
        <v>208</v>
      </c>
      <c r="H166" s="127">
        <v>0.42499999999999999</v>
      </c>
      <c r="I166" s="128"/>
      <c r="J166" s="128">
        <f>ROUND(I166*H166,2)</f>
        <v>0</v>
      </c>
      <c r="K166" s="125" t="s">
        <v>1</v>
      </c>
      <c r="L166" s="25"/>
      <c r="M166" s="129" t="s">
        <v>1</v>
      </c>
      <c r="N166" s="130" t="s">
        <v>34</v>
      </c>
      <c r="O166" s="131">
        <v>0</v>
      </c>
      <c r="P166" s="131">
        <f>O166*H166</f>
        <v>0</v>
      </c>
      <c r="Q166" s="131">
        <v>0</v>
      </c>
      <c r="R166" s="131">
        <f>Q166*H166</f>
        <v>0</v>
      </c>
      <c r="S166" s="131">
        <v>0</v>
      </c>
      <c r="T166" s="132">
        <f>S166*H166</f>
        <v>0</v>
      </c>
      <c r="AR166" s="133" t="s">
        <v>157</v>
      </c>
      <c r="AT166" s="133" t="s">
        <v>153</v>
      </c>
      <c r="AU166" s="133" t="s">
        <v>76</v>
      </c>
      <c r="AY166" s="13" t="s">
        <v>152</v>
      </c>
      <c r="BE166" s="134">
        <f>IF(N166="základní",J166,0)</f>
        <v>0</v>
      </c>
      <c r="BF166" s="134">
        <f>IF(N166="snížená",J166,0)</f>
        <v>0</v>
      </c>
      <c r="BG166" s="134">
        <f>IF(N166="zákl. přenesená",J166,0)</f>
        <v>0</v>
      </c>
      <c r="BH166" s="134">
        <f>IF(N166="sníž. přenesená",J166,0)</f>
        <v>0</v>
      </c>
      <c r="BI166" s="134">
        <f>IF(N166="nulová",J166,0)</f>
        <v>0</v>
      </c>
      <c r="BJ166" s="13" t="s">
        <v>76</v>
      </c>
      <c r="BK166" s="134">
        <f>ROUND(I166*H166,2)</f>
        <v>0</v>
      </c>
      <c r="BL166" s="13" t="s">
        <v>157</v>
      </c>
      <c r="BM166" s="133" t="s">
        <v>225</v>
      </c>
    </row>
    <row r="167" spans="2:65" s="1" customFormat="1" ht="16.5" customHeight="1" x14ac:dyDescent="0.2">
      <c r="B167" s="122"/>
      <c r="C167" s="123" t="s">
        <v>7</v>
      </c>
      <c r="D167" s="123" t="s">
        <v>153</v>
      </c>
      <c r="E167" s="124" t="s">
        <v>226</v>
      </c>
      <c r="F167" s="125" t="s">
        <v>227</v>
      </c>
      <c r="G167" s="126" t="s">
        <v>167</v>
      </c>
      <c r="H167" s="127">
        <v>1.92</v>
      </c>
      <c r="I167" s="128"/>
      <c r="J167" s="128">
        <f>ROUND(I167*H167,2)</f>
        <v>0</v>
      </c>
      <c r="K167" s="125" t="s">
        <v>1</v>
      </c>
      <c r="L167" s="25"/>
      <c r="M167" s="129" t="s">
        <v>1</v>
      </c>
      <c r="N167" s="130" t="s">
        <v>34</v>
      </c>
      <c r="O167" s="131">
        <v>0</v>
      </c>
      <c r="P167" s="131">
        <f>O167*H167</f>
        <v>0</v>
      </c>
      <c r="Q167" s="131">
        <v>0</v>
      </c>
      <c r="R167" s="131">
        <f>Q167*H167</f>
        <v>0</v>
      </c>
      <c r="S167" s="131">
        <v>0</v>
      </c>
      <c r="T167" s="132">
        <f>S167*H167</f>
        <v>0</v>
      </c>
      <c r="AR167" s="133" t="s">
        <v>157</v>
      </c>
      <c r="AT167" s="133" t="s">
        <v>153</v>
      </c>
      <c r="AU167" s="133" t="s">
        <v>76</v>
      </c>
      <c r="AY167" s="13" t="s">
        <v>152</v>
      </c>
      <c r="BE167" s="134">
        <f>IF(N167="základní",J167,0)</f>
        <v>0</v>
      </c>
      <c r="BF167" s="134">
        <f>IF(N167="snížená",J167,0)</f>
        <v>0</v>
      </c>
      <c r="BG167" s="134">
        <f>IF(N167="zákl. přenesená",J167,0)</f>
        <v>0</v>
      </c>
      <c r="BH167" s="134">
        <f>IF(N167="sníž. přenesená",J167,0)</f>
        <v>0</v>
      </c>
      <c r="BI167" s="134">
        <f>IF(N167="nulová",J167,0)</f>
        <v>0</v>
      </c>
      <c r="BJ167" s="13" t="s">
        <v>76</v>
      </c>
      <c r="BK167" s="134">
        <f>ROUND(I167*H167,2)</f>
        <v>0</v>
      </c>
      <c r="BL167" s="13" t="s">
        <v>157</v>
      </c>
      <c r="BM167" s="133" t="s">
        <v>228</v>
      </c>
    </row>
    <row r="168" spans="2:65" s="10" customFormat="1" ht="25.9" customHeight="1" x14ac:dyDescent="0.2">
      <c r="B168" s="113"/>
      <c r="D168" s="114" t="s">
        <v>68</v>
      </c>
      <c r="E168" s="115" t="s">
        <v>160</v>
      </c>
      <c r="F168" s="115" t="s">
        <v>229</v>
      </c>
      <c r="J168" s="116">
        <f>BK168</f>
        <v>0</v>
      </c>
      <c r="L168" s="113"/>
      <c r="M168" s="117"/>
      <c r="P168" s="118">
        <f>SUM(P169:P175)</f>
        <v>0</v>
      </c>
      <c r="R168" s="118">
        <f>SUM(R169:R175)</f>
        <v>0</v>
      </c>
      <c r="T168" s="119">
        <f>SUM(T169:T175)</f>
        <v>0</v>
      </c>
      <c r="AR168" s="114" t="s">
        <v>76</v>
      </c>
      <c r="AT168" s="120" t="s">
        <v>68</v>
      </c>
      <c r="AU168" s="120" t="s">
        <v>69</v>
      </c>
      <c r="AY168" s="114" t="s">
        <v>152</v>
      </c>
      <c r="BK168" s="121">
        <f>SUM(BK169:BK175)</f>
        <v>0</v>
      </c>
    </row>
    <row r="169" spans="2:65" s="1" customFormat="1" ht="16.5" customHeight="1" x14ac:dyDescent="0.2">
      <c r="B169" s="122"/>
      <c r="C169" s="123" t="s">
        <v>189</v>
      </c>
      <c r="D169" s="123" t="s">
        <v>153</v>
      </c>
      <c r="E169" s="124" t="s">
        <v>230</v>
      </c>
      <c r="F169" s="125" t="s">
        <v>231</v>
      </c>
      <c r="G169" s="126" t="s">
        <v>201</v>
      </c>
      <c r="H169" s="127">
        <v>6</v>
      </c>
      <c r="I169" s="128"/>
      <c r="J169" s="128">
        <f t="shared" ref="J169:J175" si="20">ROUND(I169*H169,2)</f>
        <v>0</v>
      </c>
      <c r="K169" s="125" t="s">
        <v>1</v>
      </c>
      <c r="L169" s="25"/>
      <c r="M169" s="129" t="s">
        <v>1</v>
      </c>
      <c r="N169" s="130" t="s">
        <v>34</v>
      </c>
      <c r="O169" s="131">
        <v>0</v>
      </c>
      <c r="P169" s="131">
        <f t="shared" ref="P169:P175" si="21">O169*H169</f>
        <v>0</v>
      </c>
      <c r="Q169" s="131">
        <v>0</v>
      </c>
      <c r="R169" s="131">
        <f t="shared" ref="R169:R175" si="22">Q169*H169</f>
        <v>0</v>
      </c>
      <c r="S169" s="131">
        <v>0</v>
      </c>
      <c r="T169" s="132">
        <f t="shared" ref="T169:T175" si="23">S169*H169</f>
        <v>0</v>
      </c>
      <c r="AR169" s="133" t="s">
        <v>157</v>
      </c>
      <c r="AT169" s="133" t="s">
        <v>153</v>
      </c>
      <c r="AU169" s="133" t="s">
        <v>76</v>
      </c>
      <c r="AY169" s="13" t="s">
        <v>152</v>
      </c>
      <c r="BE169" s="134">
        <f t="shared" ref="BE169:BE175" si="24">IF(N169="základní",J169,0)</f>
        <v>0</v>
      </c>
      <c r="BF169" s="134">
        <f t="shared" ref="BF169:BF175" si="25">IF(N169="snížená",J169,0)</f>
        <v>0</v>
      </c>
      <c r="BG169" s="134">
        <f t="shared" ref="BG169:BG175" si="26">IF(N169="zákl. přenesená",J169,0)</f>
        <v>0</v>
      </c>
      <c r="BH169" s="134">
        <f t="shared" ref="BH169:BH175" si="27">IF(N169="sníž. přenesená",J169,0)</f>
        <v>0</v>
      </c>
      <c r="BI169" s="134">
        <f t="shared" ref="BI169:BI175" si="28">IF(N169="nulová",J169,0)</f>
        <v>0</v>
      </c>
      <c r="BJ169" s="13" t="s">
        <v>76</v>
      </c>
      <c r="BK169" s="134">
        <f t="shared" ref="BK169:BK175" si="29">ROUND(I169*H169,2)</f>
        <v>0</v>
      </c>
      <c r="BL169" s="13" t="s">
        <v>157</v>
      </c>
      <c r="BM169" s="133" t="s">
        <v>232</v>
      </c>
    </row>
    <row r="170" spans="2:65" s="1" customFormat="1" ht="16.5" customHeight="1" x14ac:dyDescent="0.2">
      <c r="B170" s="122"/>
      <c r="C170" s="123" t="s">
        <v>233</v>
      </c>
      <c r="D170" s="123" t="s">
        <v>153</v>
      </c>
      <c r="E170" s="124" t="s">
        <v>234</v>
      </c>
      <c r="F170" s="125" t="s">
        <v>235</v>
      </c>
      <c r="G170" s="126" t="s">
        <v>201</v>
      </c>
      <c r="H170" s="127">
        <v>1</v>
      </c>
      <c r="I170" s="128"/>
      <c r="J170" s="128">
        <f t="shared" si="20"/>
        <v>0</v>
      </c>
      <c r="K170" s="125" t="s">
        <v>1</v>
      </c>
      <c r="L170" s="25"/>
      <c r="M170" s="129" t="s">
        <v>1</v>
      </c>
      <c r="N170" s="130" t="s">
        <v>34</v>
      </c>
      <c r="O170" s="131">
        <v>0</v>
      </c>
      <c r="P170" s="131">
        <f t="shared" si="21"/>
        <v>0</v>
      </c>
      <c r="Q170" s="131">
        <v>0</v>
      </c>
      <c r="R170" s="131">
        <f t="shared" si="22"/>
        <v>0</v>
      </c>
      <c r="S170" s="131">
        <v>0</v>
      </c>
      <c r="T170" s="132">
        <f t="shared" si="23"/>
        <v>0</v>
      </c>
      <c r="AR170" s="133" t="s">
        <v>157</v>
      </c>
      <c r="AT170" s="133" t="s">
        <v>153</v>
      </c>
      <c r="AU170" s="133" t="s">
        <v>76</v>
      </c>
      <c r="AY170" s="13" t="s">
        <v>152</v>
      </c>
      <c r="BE170" s="134">
        <f t="shared" si="24"/>
        <v>0</v>
      </c>
      <c r="BF170" s="134">
        <f t="shared" si="25"/>
        <v>0</v>
      </c>
      <c r="BG170" s="134">
        <f t="shared" si="26"/>
        <v>0</v>
      </c>
      <c r="BH170" s="134">
        <f t="shared" si="27"/>
        <v>0</v>
      </c>
      <c r="BI170" s="134">
        <f t="shared" si="28"/>
        <v>0</v>
      </c>
      <c r="BJ170" s="13" t="s">
        <v>76</v>
      </c>
      <c r="BK170" s="134">
        <f t="shared" si="29"/>
        <v>0</v>
      </c>
      <c r="BL170" s="13" t="s">
        <v>157</v>
      </c>
      <c r="BM170" s="133" t="s">
        <v>236</v>
      </c>
    </row>
    <row r="171" spans="2:65" s="1" customFormat="1" ht="16.5" customHeight="1" x14ac:dyDescent="0.2">
      <c r="B171" s="122"/>
      <c r="C171" s="123" t="s">
        <v>192</v>
      </c>
      <c r="D171" s="123" t="s">
        <v>153</v>
      </c>
      <c r="E171" s="124" t="s">
        <v>237</v>
      </c>
      <c r="F171" s="125" t="s">
        <v>238</v>
      </c>
      <c r="G171" s="126" t="s">
        <v>201</v>
      </c>
      <c r="H171" s="127">
        <v>4</v>
      </c>
      <c r="I171" s="128"/>
      <c r="J171" s="128">
        <f t="shared" si="20"/>
        <v>0</v>
      </c>
      <c r="K171" s="125" t="s">
        <v>1</v>
      </c>
      <c r="L171" s="25"/>
      <c r="M171" s="129" t="s">
        <v>1</v>
      </c>
      <c r="N171" s="130" t="s">
        <v>34</v>
      </c>
      <c r="O171" s="131">
        <v>0</v>
      </c>
      <c r="P171" s="131">
        <f t="shared" si="21"/>
        <v>0</v>
      </c>
      <c r="Q171" s="131">
        <v>0</v>
      </c>
      <c r="R171" s="131">
        <f t="shared" si="22"/>
        <v>0</v>
      </c>
      <c r="S171" s="131">
        <v>0</v>
      </c>
      <c r="T171" s="132">
        <f t="shared" si="23"/>
        <v>0</v>
      </c>
      <c r="AR171" s="133" t="s">
        <v>157</v>
      </c>
      <c r="AT171" s="133" t="s">
        <v>153</v>
      </c>
      <c r="AU171" s="133" t="s">
        <v>76</v>
      </c>
      <c r="AY171" s="13" t="s">
        <v>152</v>
      </c>
      <c r="BE171" s="134">
        <f t="shared" si="24"/>
        <v>0</v>
      </c>
      <c r="BF171" s="134">
        <f t="shared" si="25"/>
        <v>0</v>
      </c>
      <c r="BG171" s="134">
        <f t="shared" si="26"/>
        <v>0</v>
      </c>
      <c r="BH171" s="134">
        <f t="shared" si="27"/>
        <v>0</v>
      </c>
      <c r="BI171" s="134">
        <f t="shared" si="28"/>
        <v>0</v>
      </c>
      <c r="BJ171" s="13" t="s">
        <v>76</v>
      </c>
      <c r="BK171" s="134">
        <f t="shared" si="29"/>
        <v>0</v>
      </c>
      <c r="BL171" s="13" t="s">
        <v>157</v>
      </c>
      <c r="BM171" s="133" t="s">
        <v>239</v>
      </c>
    </row>
    <row r="172" spans="2:65" s="1" customFormat="1" ht="16.5" customHeight="1" x14ac:dyDescent="0.2">
      <c r="B172" s="122"/>
      <c r="C172" s="123" t="s">
        <v>240</v>
      </c>
      <c r="D172" s="123" t="s">
        <v>153</v>
      </c>
      <c r="E172" s="124" t="s">
        <v>241</v>
      </c>
      <c r="F172" s="125" t="s">
        <v>242</v>
      </c>
      <c r="G172" s="126" t="s">
        <v>167</v>
      </c>
      <c r="H172" s="127">
        <v>74.599999999999994</v>
      </c>
      <c r="I172" s="128"/>
      <c r="J172" s="128">
        <f t="shared" si="20"/>
        <v>0</v>
      </c>
      <c r="K172" s="125" t="s">
        <v>1</v>
      </c>
      <c r="L172" s="25"/>
      <c r="M172" s="129" t="s">
        <v>1</v>
      </c>
      <c r="N172" s="130" t="s">
        <v>34</v>
      </c>
      <c r="O172" s="131">
        <v>0</v>
      </c>
      <c r="P172" s="131">
        <f t="shared" si="21"/>
        <v>0</v>
      </c>
      <c r="Q172" s="131">
        <v>0</v>
      </c>
      <c r="R172" s="131">
        <f t="shared" si="22"/>
        <v>0</v>
      </c>
      <c r="S172" s="131">
        <v>0</v>
      </c>
      <c r="T172" s="132">
        <f t="shared" si="23"/>
        <v>0</v>
      </c>
      <c r="AR172" s="133" t="s">
        <v>157</v>
      </c>
      <c r="AT172" s="133" t="s">
        <v>153</v>
      </c>
      <c r="AU172" s="133" t="s">
        <v>76</v>
      </c>
      <c r="AY172" s="13" t="s">
        <v>152</v>
      </c>
      <c r="BE172" s="134">
        <f t="shared" si="24"/>
        <v>0</v>
      </c>
      <c r="BF172" s="134">
        <f t="shared" si="25"/>
        <v>0</v>
      </c>
      <c r="BG172" s="134">
        <f t="shared" si="26"/>
        <v>0</v>
      </c>
      <c r="BH172" s="134">
        <f t="shared" si="27"/>
        <v>0</v>
      </c>
      <c r="BI172" s="134">
        <f t="shared" si="28"/>
        <v>0</v>
      </c>
      <c r="BJ172" s="13" t="s">
        <v>76</v>
      </c>
      <c r="BK172" s="134">
        <f t="shared" si="29"/>
        <v>0</v>
      </c>
      <c r="BL172" s="13" t="s">
        <v>157</v>
      </c>
      <c r="BM172" s="133" t="s">
        <v>243</v>
      </c>
    </row>
    <row r="173" spans="2:65" s="1" customFormat="1" ht="16.5" customHeight="1" x14ac:dyDescent="0.2">
      <c r="B173" s="122"/>
      <c r="C173" s="123" t="s">
        <v>193</v>
      </c>
      <c r="D173" s="123" t="s">
        <v>153</v>
      </c>
      <c r="E173" s="124" t="s">
        <v>244</v>
      </c>
      <c r="F173" s="125" t="s">
        <v>245</v>
      </c>
      <c r="G173" s="126" t="s">
        <v>167</v>
      </c>
      <c r="H173" s="127">
        <v>70.480999999999995</v>
      </c>
      <c r="I173" s="128"/>
      <c r="J173" s="128">
        <f t="shared" si="20"/>
        <v>0</v>
      </c>
      <c r="K173" s="125" t="s">
        <v>1</v>
      </c>
      <c r="L173" s="25"/>
      <c r="M173" s="129" t="s">
        <v>1</v>
      </c>
      <c r="N173" s="130" t="s">
        <v>34</v>
      </c>
      <c r="O173" s="131">
        <v>0</v>
      </c>
      <c r="P173" s="131">
        <f t="shared" si="21"/>
        <v>0</v>
      </c>
      <c r="Q173" s="131">
        <v>0</v>
      </c>
      <c r="R173" s="131">
        <f t="shared" si="22"/>
        <v>0</v>
      </c>
      <c r="S173" s="131">
        <v>0</v>
      </c>
      <c r="T173" s="132">
        <f t="shared" si="23"/>
        <v>0</v>
      </c>
      <c r="AR173" s="133" t="s">
        <v>157</v>
      </c>
      <c r="AT173" s="133" t="s">
        <v>153</v>
      </c>
      <c r="AU173" s="133" t="s">
        <v>76</v>
      </c>
      <c r="AY173" s="13" t="s">
        <v>152</v>
      </c>
      <c r="BE173" s="134">
        <f t="shared" si="24"/>
        <v>0</v>
      </c>
      <c r="BF173" s="134">
        <f t="shared" si="25"/>
        <v>0</v>
      </c>
      <c r="BG173" s="134">
        <f t="shared" si="26"/>
        <v>0</v>
      </c>
      <c r="BH173" s="134">
        <f t="shared" si="27"/>
        <v>0</v>
      </c>
      <c r="BI173" s="134">
        <f t="shared" si="28"/>
        <v>0</v>
      </c>
      <c r="BJ173" s="13" t="s">
        <v>76</v>
      </c>
      <c r="BK173" s="134">
        <f t="shared" si="29"/>
        <v>0</v>
      </c>
      <c r="BL173" s="13" t="s">
        <v>157</v>
      </c>
      <c r="BM173" s="133" t="s">
        <v>246</v>
      </c>
    </row>
    <row r="174" spans="2:65" s="1" customFormat="1" ht="16.5" customHeight="1" x14ac:dyDescent="0.2">
      <c r="B174" s="122"/>
      <c r="C174" s="123" t="s">
        <v>217</v>
      </c>
      <c r="D174" s="123" t="s">
        <v>153</v>
      </c>
      <c r="E174" s="124" t="s">
        <v>247</v>
      </c>
      <c r="F174" s="125" t="s">
        <v>248</v>
      </c>
      <c r="G174" s="126" t="s">
        <v>167</v>
      </c>
      <c r="H174" s="127">
        <v>45.68</v>
      </c>
      <c r="I174" s="128"/>
      <c r="J174" s="128">
        <f t="shared" si="20"/>
        <v>0</v>
      </c>
      <c r="K174" s="125" t="s">
        <v>1</v>
      </c>
      <c r="L174" s="25"/>
      <c r="M174" s="129" t="s">
        <v>1</v>
      </c>
      <c r="N174" s="130" t="s">
        <v>34</v>
      </c>
      <c r="O174" s="131">
        <v>0</v>
      </c>
      <c r="P174" s="131">
        <f t="shared" si="21"/>
        <v>0</v>
      </c>
      <c r="Q174" s="131">
        <v>0</v>
      </c>
      <c r="R174" s="131">
        <f t="shared" si="22"/>
        <v>0</v>
      </c>
      <c r="S174" s="131">
        <v>0</v>
      </c>
      <c r="T174" s="132">
        <f t="shared" si="23"/>
        <v>0</v>
      </c>
      <c r="AR174" s="133" t="s">
        <v>157</v>
      </c>
      <c r="AT174" s="133" t="s">
        <v>153</v>
      </c>
      <c r="AU174" s="133" t="s">
        <v>76</v>
      </c>
      <c r="AY174" s="13" t="s">
        <v>152</v>
      </c>
      <c r="BE174" s="134">
        <f t="shared" si="24"/>
        <v>0</v>
      </c>
      <c r="BF174" s="134">
        <f t="shared" si="25"/>
        <v>0</v>
      </c>
      <c r="BG174" s="134">
        <f t="shared" si="26"/>
        <v>0</v>
      </c>
      <c r="BH174" s="134">
        <f t="shared" si="27"/>
        <v>0</v>
      </c>
      <c r="BI174" s="134">
        <f t="shared" si="28"/>
        <v>0</v>
      </c>
      <c r="BJ174" s="13" t="s">
        <v>76</v>
      </c>
      <c r="BK174" s="134">
        <f t="shared" si="29"/>
        <v>0</v>
      </c>
      <c r="BL174" s="13" t="s">
        <v>157</v>
      </c>
      <c r="BM174" s="133" t="s">
        <v>249</v>
      </c>
    </row>
    <row r="175" spans="2:65" s="1" customFormat="1" ht="16.5" customHeight="1" x14ac:dyDescent="0.2">
      <c r="B175" s="122"/>
      <c r="C175" s="123" t="s">
        <v>202</v>
      </c>
      <c r="D175" s="123" t="s">
        <v>153</v>
      </c>
      <c r="E175" s="124" t="s">
        <v>250</v>
      </c>
      <c r="F175" s="125" t="s">
        <v>251</v>
      </c>
      <c r="G175" s="126" t="s">
        <v>167</v>
      </c>
      <c r="H175" s="127">
        <v>1.8</v>
      </c>
      <c r="I175" s="128"/>
      <c r="J175" s="128">
        <f t="shared" si="20"/>
        <v>0</v>
      </c>
      <c r="K175" s="125" t="s">
        <v>1</v>
      </c>
      <c r="L175" s="25"/>
      <c r="M175" s="129" t="s">
        <v>1</v>
      </c>
      <c r="N175" s="130" t="s">
        <v>34</v>
      </c>
      <c r="O175" s="131">
        <v>0</v>
      </c>
      <c r="P175" s="131">
        <f t="shared" si="21"/>
        <v>0</v>
      </c>
      <c r="Q175" s="131">
        <v>0</v>
      </c>
      <c r="R175" s="131">
        <f t="shared" si="22"/>
        <v>0</v>
      </c>
      <c r="S175" s="131">
        <v>0</v>
      </c>
      <c r="T175" s="132">
        <f t="shared" si="23"/>
        <v>0</v>
      </c>
      <c r="AR175" s="133" t="s">
        <v>157</v>
      </c>
      <c r="AT175" s="133" t="s">
        <v>153</v>
      </c>
      <c r="AU175" s="133" t="s">
        <v>76</v>
      </c>
      <c r="AY175" s="13" t="s">
        <v>152</v>
      </c>
      <c r="BE175" s="134">
        <f t="shared" si="24"/>
        <v>0</v>
      </c>
      <c r="BF175" s="134">
        <f t="shared" si="25"/>
        <v>0</v>
      </c>
      <c r="BG175" s="134">
        <f t="shared" si="26"/>
        <v>0</v>
      </c>
      <c r="BH175" s="134">
        <f t="shared" si="27"/>
        <v>0</v>
      </c>
      <c r="BI175" s="134">
        <f t="shared" si="28"/>
        <v>0</v>
      </c>
      <c r="BJ175" s="13" t="s">
        <v>76</v>
      </c>
      <c r="BK175" s="134">
        <f t="shared" si="29"/>
        <v>0</v>
      </c>
      <c r="BL175" s="13" t="s">
        <v>157</v>
      </c>
      <c r="BM175" s="133" t="s">
        <v>252</v>
      </c>
    </row>
    <row r="176" spans="2:65" s="10" customFormat="1" ht="25.9" customHeight="1" x14ac:dyDescent="0.2">
      <c r="B176" s="113"/>
      <c r="D176" s="114" t="s">
        <v>68</v>
      </c>
      <c r="E176" s="115" t="s">
        <v>157</v>
      </c>
      <c r="F176" s="115" t="s">
        <v>253</v>
      </c>
      <c r="J176" s="116">
        <f>BK176</f>
        <v>0</v>
      </c>
      <c r="L176" s="113"/>
      <c r="M176" s="117"/>
      <c r="P176" s="118">
        <f>P177</f>
        <v>0</v>
      </c>
      <c r="R176" s="118">
        <f>R177</f>
        <v>0</v>
      </c>
      <c r="T176" s="119">
        <f>T177</f>
        <v>0</v>
      </c>
      <c r="AR176" s="114" t="s">
        <v>76</v>
      </c>
      <c r="AT176" s="120" t="s">
        <v>68</v>
      </c>
      <c r="AU176" s="120" t="s">
        <v>69</v>
      </c>
      <c r="AY176" s="114" t="s">
        <v>152</v>
      </c>
      <c r="BK176" s="121">
        <f>BK177</f>
        <v>0</v>
      </c>
    </row>
    <row r="177" spans="2:65" s="1" customFormat="1" ht="16.5" customHeight="1" x14ac:dyDescent="0.2">
      <c r="B177" s="122"/>
      <c r="C177" s="123" t="s">
        <v>254</v>
      </c>
      <c r="D177" s="123" t="s">
        <v>153</v>
      </c>
      <c r="E177" s="124" t="s">
        <v>255</v>
      </c>
      <c r="F177" s="125" t="s">
        <v>256</v>
      </c>
      <c r="G177" s="126" t="s">
        <v>156</v>
      </c>
      <c r="H177" s="127">
        <v>25.35</v>
      </c>
      <c r="I177" s="128"/>
      <c r="J177" s="128">
        <f>ROUND(I177*H177,2)</f>
        <v>0</v>
      </c>
      <c r="K177" s="125" t="s">
        <v>1</v>
      </c>
      <c r="L177" s="25"/>
      <c r="M177" s="129" t="s">
        <v>1</v>
      </c>
      <c r="N177" s="130" t="s">
        <v>34</v>
      </c>
      <c r="O177" s="131">
        <v>0</v>
      </c>
      <c r="P177" s="131">
        <f>O177*H177</f>
        <v>0</v>
      </c>
      <c r="Q177" s="131">
        <v>0</v>
      </c>
      <c r="R177" s="131">
        <f>Q177*H177</f>
        <v>0</v>
      </c>
      <c r="S177" s="131">
        <v>0</v>
      </c>
      <c r="T177" s="132">
        <f>S177*H177</f>
        <v>0</v>
      </c>
      <c r="AR177" s="133" t="s">
        <v>157</v>
      </c>
      <c r="AT177" s="133" t="s">
        <v>153</v>
      </c>
      <c r="AU177" s="133" t="s">
        <v>76</v>
      </c>
      <c r="AY177" s="13" t="s">
        <v>152</v>
      </c>
      <c r="BE177" s="134">
        <f>IF(N177="základní",J177,0)</f>
        <v>0</v>
      </c>
      <c r="BF177" s="134">
        <f>IF(N177="snížená",J177,0)</f>
        <v>0</v>
      </c>
      <c r="BG177" s="134">
        <f>IF(N177="zákl. přenesená",J177,0)</f>
        <v>0</v>
      </c>
      <c r="BH177" s="134">
        <f>IF(N177="sníž. přenesená",J177,0)</f>
        <v>0</v>
      </c>
      <c r="BI177" s="134">
        <f>IF(N177="nulová",J177,0)</f>
        <v>0</v>
      </c>
      <c r="BJ177" s="13" t="s">
        <v>76</v>
      </c>
      <c r="BK177" s="134">
        <f>ROUND(I177*H177,2)</f>
        <v>0</v>
      </c>
      <c r="BL177" s="13" t="s">
        <v>157</v>
      </c>
      <c r="BM177" s="133" t="s">
        <v>257</v>
      </c>
    </row>
    <row r="178" spans="2:65" s="10" customFormat="1" ht="25.9" customHeight="1" x14ac:dyDescent="0.2">
      <c r="B178" s="113"/>
      <c r="D178" s="114" t="s">
        <v>68</v>
      </c>
      <c r="E178" s="115" t="s">
        <v>258</v>
      </c>
      <c r="F178" s="115" t="s">
        <v>259</v>
      </c>
      <c r="J178" s="116">
        <f>BK178</f>
        <v>0</v>
      </c>
      <c r="L178" s="113"/>
      <c r="M178" s="117"/>
      <c r="P178" s="118">
        <f>SUM(P179:P181)</f>
        <v>0</v>
      </c>
      <c r="R178" s="118">
        <f>SUM(R179:R181)</f>
        <v>0</v>
      </c>
      <c r="T178" s="119">
        <f>SUM(T179:T181)</f>
        <v>0</v>
      </c>
      <c r="AR178" s="114" t="s">
        <v>76</v>
      </c>
      <c r="AT178" s="120" t="s">
        <v>68</v>
      </c>
      <c r="AU178" s="120" t="s">
        <v>69</v>
      </c>
      <c r="AY178" s="114" t="s">
        <v>152</v>
      </c>
      <c r="BK178" s="121">
        <f>SUM(BK179:BK181)</f>
        <v>0</v>
      </c>
    </row>
    <row r="179" spans="2:65" s="1" customFormat="1" ht="16.5" customHeight="1" x14ac:dyDescent="0.2">
      <c r="B179" s="122"/>
      <c r="C179" s="123" t="s">
        <v>205</v>
      </c>
      <c r="D179" s="123" t="s">
        <v>153</v>
      </c>
      <c r="E179" s="124" t="s">
        <v>260</v>
      </c>
      <c r="F179" s="125" t="s">
        <v>261</v>
      </c>
      <c r="G179" s="126" t="s">
        <v>167</v>
      </c>
      <c r="H179" s="127">
        <v>99.6</v>
      </c>
      <c r="I179" s="128"/>
      <c r="J179" s="128">
        <f>ROUND(I179*H179,2)</f>
        <v>0</v>
      </c>
      <c r="K179" s="125" t="s">
        <v>1</v>
      </c>
      <c r="L179" s="25"/>
      <c r="M179" s="129" t="s">
        <v>1</v>
      </c>
      <c r="N179" s="130" t="s">
        <v>34</v>
      </c>
      <c r="O179" s="131">
        <v>0</v>
      </c>
      <c r="P179" s="131">
        <f>O179*H179</f>
        <v>0</v>
      </c>
      <c r="Q179" s="131">
        <v>0</v>
      </c>
      <c r="R179" s="131">
        <f>Q179*H179</f>
        <v>0</v>
      </c>
      <c r="S179" s="131">
        <v>0</v>
      </c>
      <c r="T179" s="132">
        <f>S179*H179</f>
        <v>0</v>
      </c>
      <c r="AR179" s="133" t="s">
        <v>157</v>
      </c>
      <c r="AT179" s="133" t="s">
        <v>153</v>
      </c>
      <c r="AU179" s="133" t="s">
        <v>76</v>
      </c>
      <c r="AY179" s="13" t="s">
        <v>152</v>
      </c>
      <c r="BE179" s="134">
        <f>IF(N179="základní",J179,0)</f>
        <v>0</v>
      </c>
      <c r="BF179" s="134">
        <f>IF(N179="snížená",J179,0)</f>
        <v>0</v>
      </c>
      <c r="BG179" s="134">
        <f>IF(N179="zákl. přenesená",J179,0)</f>
        <v>0</v>
      </c>
      <c r="BH179" s="134">
        <f>IF(N179="sníž. přenesená",J179,0)</f>
        <v>0</v>
      </c>
      <c r="BI179" s="134">
        <f>IF(N179="nulová",J179,0)</f>
        <v>0</v>
      </c>
      <c r="BJ179" s="13" t="s">
        <v>76</v>
      </c>
      <c r="BK179" s="134">
        <f>ROUND(I179*H179,2)</f>
        <v>0</v>
      </c>
      <c r="BL179" s="13" t="s">
        <v>157</v>
      </c>
      <c r="BM179" s="133" t="s">
        <v>262</v>
      </c>
    </row>
    <row r="180" spans="2:65" s="1" customFormat="1" ht="16.5" customHeight="1" x14ac:dyDescent="0.2">
      <c r="B180" s="122"/>
      <c r="C180" s="123" t="s">
        <v>263</v>
      </c>
      <c r="D180" s="123" t="s">
        <v>153</v>
      </c>
      <c r="E180" s="124" t="s">
        <v>264</v>
      </c>
      <c r="F180" s="125" t="s">
        <v>265</v>
      </c>
      <c r="G180" s="126" t="s">
        <v>167</v>
      </c>
      <c r="H180" s="127">
        <v>99.6</v>
      </c>
      <c r="I180" s="128"/>
      <c r="J180" s="128">
        <f>ROUND(I180*H180,2)</f>
        <v>0</v>
      </c>
      <c r="K180" s="125" t="s">
        <v>1</v>
      </c>
      <c r="L180" s="25"/>
      <c r="M180" s="129" t="s">
        <v>1</v>
      </c>
      <c r="N180" s="130" t="s">
        <v>34</v>
      </c>
      <c r="O180" s="131">
        <v>0</v>
      </c>
      <c r="P180" s="131">
        <f>O180*H180</f>
        <v>0</v>
      </c>
      <c r="Q180" s="131">
        <v>0</v>
      </c>
      <c r="R180" s="131">
        <f>Q180*H180</f>
        <v>0</v>
      </c>
      <c r="S180" s="131">
        <v>0</v>
      </c>
      <c r="T180" s="132">
        <f>S180*H180</f>
        <v>0</v>
      </c>
      <c r="AR180" s="133" t="s">
        <v>157</v>
      </c>
      <c r="AT180" s="133" t="s">
        <v>153</v>
      </c>
      <c r="AU180" s="133" t="s">
        <v>76</v>
      </c>
      <c r="AY180" s="13" t="s">
        <v>152</v>
      </c>
      <c r="BE180" s="134">
        <f>IF(N180="základní",J180,0)</f>
        <v>0</v>
      </c>
      <c r="BF180" s="134">
        <f>IF(N180="snížená",J180,0)</f>
        <v>0</v>
      </c>
      <c r="BG180" s="134">
        <f>IF(N180="zákl. přenesená",J180,0)</f>
        <v>0</v>
      </c>
      <c r="BH180" s="134">
        <f>IF(N180="sníž. přenesená",J180,0)</f>
        <v>0</v>
      </c>
      <c r="BI180" s="134">
        <f>IF(N180="nulová",J180,0)</f>
        <v>0</v>
      </c>
      <c r="BJ180" s="13" t="s">
        <v>76</v>
      </c>
      <c r="BK180" s="134">
        <f>ROUND(I180*H180,2)</f>
        <v>0</v>
      </c>
      <c r="BL180" s="13" t="s">
        <v>157</v>
      </c>
      <c r="BM180" s="133" t="s">
        <v>266</v>
      </c>
    </row>
    <row r="181" spans="2:65" s="1" customFormat="1" ht="16.5" customHeight="1" x14ac:dyDescent="0.2">
      <c r="B181" s="122"/>
      <c r="C181" s="123" t="s">
        <v>209</v>
      </c>
      <c r="D181" s="123" t="s">
        <v>153</v>
      </c>
      <c r="E181" s="124" t="s">
        <v>267</v>
      </c>
      <c r="F181" s="125" t="s">
        <v>268</v>
      </c>
      <c r="G181" s="126" t="s">
        <v>167</v>
      </c>
      <c r="H181" s="127">
        <v>99.6</v>
      </c>
      <c r="I181" s="128"/>
      <c r="J181" s="128">
        <f>ROUND(I181*H181,2)</f>
        <v>0</v>
      </c>
      <c r="K181" s="125" t="s">
        <v>1</v>
      </c>
      <c r="L181" s="25"/>
      <c r="M181" s="129" t="s">
        <v>1</v>
      </c>
      <c r="N181" s="130" t="s">
        <v>34</v>
      </c>
      <c r="O181" s="131">
        <v>0</v>
      </c>
      <c r="P181" s="131">
        <f>O181*H181</f>
        <v>0</v>
      </c>
      <c r="Q181" s="131">
        <v>0</v>
      </c>
      <c r="R181" s="131">
        <f>Q181*H181</f>
        <v>0</v>
      </c>
      <c r="S181" s="131">
        <v>0</v>
      </c>
      <c r="T181" s="132">
        <f>S181*H181</f>
        <v>0</v>
      </c>
      <c r="AR181" s="133" t="s">
        <v>157</v>
      </c>
      <c r="AT181" s="133" t="s">
        <v>153</v>
      </c>
      <c r="AU181" s="133" t="s">
        <v>76</v>
      </c>
      <c r="AY181" s="13" t="s">
        <v>152</v>
      </c>
      <c r="BE181" s="134">
        <f>IF(N181="základní",J181,0)</f>
        <v>0</v>
      </c>
      <c r="BF181" s="134">
        <f>IF(N181="snížená",J181,0)</f>
        <v>0</v>
      </c>
      <c r="BG181" s="134">
        <f>IF(N181="zákl. přenesená",J181,0)</f>
        <v>0</v>
      </c>
      <c r="BH181" s="134">
        <f>IF(N181="sníž. přenesená",J181,0)</f>
        <v>0</v>
      </c>
      <c r="BI181" s="134">
        <f>IF(N181="nulová",J181,0)</f>
        <v>0</v>
      </c>
      <c r="BJ181" s="13" t="s">
        <v>76</v>
      </c>
      <c r="BK181" s="134">
        <f>ROUND(I181*H181,2)</f>
        <v>0</v>
      </c>
      <c r="BL181" s="13" t="s">
        <v>157</v>
      </c>
      <c r="BM181" s="133" t="s">
        <v>269</v>
      </c>
    </row>
    <row r="182" spans="2:65" s="10" customFormat="1" ht="25.9" customHeight="1" x14ac:dyDescent="0.2">
      <c r="B182" s="113"/>
      <c r="D182" s="114" t="s">
        <v>68</v>
      </c>
      <c r="E182" s="115" t="s">
        <v>270</v>
      </c>
      <c r="F182" s="115" t="s">
        <v>271</v>
      </c>
      <c r="J182" s="116">
        <f>BK182</f>
        <v>0</v>
      </c>
      <c r="L182" s="113"/>
      <c r="M182" s="117"/>
      <c r="P182" s="118">
        <f>SUM(P183:P187)</f>
        <v>0</v>
      </c>
      <c r="R182" s="118">
        <f>SUM(R183:R187)</f>
        <v>0</v>
      </c>
      <c r="T182" s="119">
        <f>SUM(T183:T187)</f>
        <v>0</v>
      </c>
      <c r="AR182" s="114" t="s">
        <v>76</v>
      </c>
      <c r="AT182" s="120" t="s">
        <v>68</v>
      </c>
      <c r="AU182" s="120" t="s">
        <v>69</v>
      </c>
      <c r="AY182" s="114" t="s">
        <v>152</v>
      </c>
      <c r="BK182" s="121">
        <f>SUM(BK183:BK187)</f>
        <v>0</v>
      </c>
    </row>
    <row r="183" spans="2:65" s="1" customFormat="1" ht="16.5" customHeight="1" x14ac:dyDescent="0.2">
      <c r="B183" s="122"/>
      <c r="C183" s="123" t="s">
        <v>272</v>
      </c>
      <c r="D183" s="123" t="s">
        <v>153</v>
      </c>
      <c r="E183" s="124" t="s">
        <v>273</v>
      </c>
      <c r="F183" s="125" t="s">
        <v>274</v>
      </c>
      <c r="G183" s="126" t="s">
        <v>167</v>
      </c>
      <c r="H183" s="127">
        <v>189.21</v>
      </c>
      <c r="I183" s="128"/>
      <c r="J183" s="128">
        <f>ROUND(I183*H183,2)</f>
        <v>0</v>
      </c>
      <c r="K183" s="125" t="s">
        <v>1</v>
      </c>
      <c r="L183" s="25"/>
      <c r="M183" s="129" t="s">
        <v>1</v>
      </c>
      <c r="N183" s="130" t="s">
        <v>34</v>
      </c>
      <c r="O183" s="131">
        <v>0</v>
      </c>
      <c r="P183" s="131">
        <f>O183*H183</f>
        <v>0</v>
      </c>
      <c r="Q183" s="131">
        <v>0</v>
      </c>
      <c r="R183" s="131">
        <f>Q183*H183</f>
        <v>0</v>
      </c>
      <c r="S183" s="131">
        <v>0</v>
      </c>
      <c r="T183" s="132">
        <f>S183*H183</f>
        <v>0</v>
      </c>
      <c r="AR183" s="133" t="s">
        <v>157</v>
      </c>
      <c r="AT183" s="133" t="s">
        <v>153</v>
      </c>
      <c r="AU183" s="133" t="s">
        <v>76</v>
      </c>
      <c r="AY183" s="13" t="s">
        <v>152</v>
      </c>
      <c r="BE183" s="134">
        <f>IF(N183="základní",J183,0)</f>
        <v>0</v>
      </c>
      <c r="BF183" s="134">
        <f>IF(N183="snížená",J183,0)</f>
        <v>0</v>
      </c>
      <c r="BG183" s="134">
        <f>IF(N183="zákl. přenesená",J183,0)</f>
        <v>0</v>
      </c>
      <c r="BH183" s="134">
        <f>IF(N183="sníž. přenesená",J183,0)</f>
        <v>0</v>
      </c>
      <c r="BI183" s="134">
        <f>IF(N183="nulová",J183,0)</f>
        <v>0</v>
      </c>
      <c r="BJ183" s="13" t="s">
        <v>76</v>
      </c>
      <c r="BK183" s="134">
        <f>ROUND(I183*H183,2)</f>
        <v>0</v>
      </c>
      <c r="BL183" s="13" t="s">
        <v>157</v>
      </c>
      <c r="BM183" s="133" t="s">
        <v>275</v>
      </c>
    </row>
    <row r="184" spans="2:65" s="1" customFormat="1" ht="16.5" customHeight="1" x14ac:dyDescent="0.2">
      <c r="B184" s="122"/>
      <c r="C184" s="123" t="s">
        <v>214</v>
      </c>
      <c r="D184" s="123" t="s">
        <v>153</v>
      </c>
      <c r="E184" s="124" t="s">
        <v>276</v>
      </c>
      <c r="F184" s="125" t="s">
        <v>277</v>
      </c>
      <c r="G184" s="126" t="s">
        <v>167</v>
      </c>
      <c r="H184" s="127">
        <v>200.9</v>
      </c>
      <c r="I184" s="128"/>
      <c r="J184" s="128">
        <f>ROUND(I184*H184,2)</f>
        <v>0</v>
      </c>
      <c r="K184" s="125" t="s">
        <v>1</v>
      </c>
      <c r="L184" s="25"/>
      <c r="M184" s="129" t="s">
        <v>1</v>
      </c>
      <c r="N184" s="130" t="s">
        <v>34</v>
      </c>
      <c r="O184" s="131">
        <v>0</v>
      </c>
      <c r="P184" s="131">
        <f>O184*H184</f>
        <v>0</v>
      </c>
      <c r="Q184" s="131">
        <v>0</v>
      </c>
      <c r="R184" s="131">
        <f>Q184*H184</f>
        <v>0</v>
      </c>
      <c r="S184" s="131">
        <v>0</v>
      </c>
      <c r="T184" s="132">
        <f>S184*H184</f>
        <v>0</v>
      </c>
      <c r="AR184" s="133" t="s">
        <v>157</v>
      </c>
      <c r="AT184" s="133" t="s">
        <v>153</v>
      </c>
      <c r="AU184" s="133" t="s">
        <v>76</v>
      </c>
      <c r="AY184" s="13" t="s">
        <v>152</v>
      </c>
      <c r="BE184" s="134">
        <f>IF(N184="základní",J184,0)</f>
        <v>0</v>
      </c>
      <c r="BF184" s="134">
        <f>IF(N184="snížená",J184,0)</f>
        <v>0</v>
      </c>
      <c r="BG184" s="134">
        <f>IF(N184="zákl. přenesená",J184,0)</f>
        <v>0</v>
      </c>
      <c r="BH184" s="134">
        <f>IF(N184="sníž. přenesená",J184,0)</f>
        <v>0</v>
      </c>
      <c r="BI184" s="134">
        <f>IF(N184="nulová",J184,0)</f>
        <v>0</v>
      </c>
      <c r="BJ184" s="13" t="s">
        <v>76</v>
      </c>
      <c r="BK184" s="134">
        <f>ROUND(I184*H184,2)</f>
        <v>0</v>
      </c>
      <c r="BL184" s="13" t="s">
        <v>157</v>
      </c>
      <c r="BM184" s="133" t="s">
        <v>278</v>
      </c>
    </row>
    <row r="185" spans="2:65" s="1" customFormat="1" ht="16.5" customHeight="1" x14ac:dyDescent="0.2">
      <c r="B185" s="122"/>
      <c r="C185" s="123" t="s">
        <v>279</v>
      </c>
      <c r="D185" s="123" t="s">
        <v>153</v>
      </c>
      <c r="E185" s="124" t="s">
        <v>280</v>
      </c>
      <c r="F185" s="125" t="s">
        <v>281</v>
      </c>
      <c r="G185" s="126" t="s">
        <v>167</v>
      </c>
      <c r="H185" s="127">
        <v>140.25</v>
      </c>
      <c r="I185" s="128"/>
      <c r="J185" s="128">
        <f>ROUND(I185*H185,2)</f>
        <v>0</v>
      </c>
      <c r="K185" s="125" t="s">
        <v>1</v>
      </c>
      <c r="L185" s="25"/>
      <c r="M185" s="129" t="s">
        <v>1</v>
      </c>
      <c r="N185" s="130" t="s">
        <v>34</v>
      </c>
      <c r="O185" s="131">
        <v>0</v>
      </c>
      <c r="P185" s="131">
        <f>O185*H185</f>
        <v>0</v>
      </c>
      <c r="Q185" s="131">
        <v>0</v>
      </c>
      <c r="R185" s="131">
        <f>Q185*H185</f>
        <v>0</v>
      </c>
      <c r="S185" s="131">
        <v>0</v>
      </c>
      <c r="T185" s="132">
        <f>S185*H185</f>
        <v>0</v>
      </c>
      <c r="AR185" s="133" t="s">
        <v>157</v>
      </c>
      <c r="AT185" s="133" t="s">
        <v>153</v>
      </c>
      <c r="AU185" s="133" t="s">
        <v>76</v>
      </c>
      <c r="AY185" s="13" t="s">
        <v>152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13" t="s">
        <v>76</v>
      </c>
      <c r="BK185" s="134">
        <f>ROUND(I185*H185,2)</f>
        <v>0</v>
      </c>
      <c r="BL185" s="13" t="s">
        <v>157</v>
      </c>
      <c r="BM185" s="133" t="s">
        <v>282</v>
      </c>
    </row>
    <row r="186" spans="2:65" s="1" customFormat="1" ht="16.5" customHeight="1" x14ac:dyDescent="0.2">
      <c r="B186" s="122"/>
      <c r="C186" s="123" t="s">
        <v>1507</v>
      </c>
      <c r="D186" s="123" t="s">
        <v>153</v>
      </c>
      <c r="E186" s="124" t="s">
        <v>1508</v>
      </c>
      <c r="F186" s="125" t="s">
        <v>1509</v>
      </c>
      <c r="G186" s="126" t="s">
        <v>167</v>
      </c>
      <c r="H186" s="127">
        <v>20</v>
      </c>
      <c r="I186" s="128"/>
      <c r="J186" s="128">
        <f>ROUND(I186*H186,2)</f>
        <v>0</v>
      </c>
      <c r="K186" s="125"/>
      <c r="L186" s="25"/>
      <c r="M186" s="129"/>
      <c r="N186" s="130" t="s">
        <v>34</v>
      </c>
      <c r="O186" s="131">
        <v>0</v>
      </c>
      <c r="P186" s="131">
        <f>O186*H186</f>
        <v>0</v>
      </c>
      <c r="Q186" s="131">
        <v>0</v>
      </c>
      <c r="R186" s="131">
        <f>Q186*H186</f>
        <v>0</v>
      </c>
      <c r="S186" s="131">
        <v>0</v>
      </c>
      <c r="T186" s="132">
        <f>S186*H186</f>
        <v>0</v>
      </c>
      <c r="AR186" s="133" t="s">
        <v>164</v>
      </c>
      <c r="AT186" s="133" t="s">
        <v>153</v>
      </c>
      <c r="AU186" s="133">
        <v>1</v>
      </c>
      <c r="AY186" s="13" t="s">
        <v>152</v>
      </c>
      <c r="BE186" s="134">
        <f>IF(N186="základní",J186,0)</f>
        <v>0</v>
      </c>
      <c r="BF186" s="134">
        <f>IF(N186="snížená",J186,0)</f>
        <v>0</v>
      </c>
      <c r="BG186" s="134">
        <f>IF(N186="zákl. přenesená",J186,0)</f>
        <v>0</v>
      </c>
      <c r="BH186" s="134">
        <f>IF(N186="sníž. přenesená",J186,0)</f>
        <v>0</v>
      </c>
      <c r="BI186" s="134">
        <f>IF(N186="nulová",J186,0)</f>
        <v>0</v>
      </c>
      <c r="BJ186" s="13">
        <v>1</v>
      </c>
      <c r="BK186" s="134">
        <f>ROUND(I186*H186,2)</f>
        <v>0</v>
      </c>
      <c r="BL186" s="13" t="s">
        <v>157</v>
      </c>
      <c r="BM186" s="133"/>
    </row>
    <row r="187" spans="2:65" s="1" customFormat="1" ht="16.5" customHeight="1" x14ac:dyDescent="0.2">
      <c r="B187" s="122"/>
      <c r="C187" s="123" t="s">
        <v>216</v>
      </c>
      <c r="D187" s="123" t="s">
        <v>153</v>
      </c>
      <c r="E187" s="124" t="s">
        <v>283</v>
      </c>
      <c r="F187" s="125" t="s">
        <v>284</v>
      </c>
      <c r="G187" s="126" t="s">
        <v>198</v>
      </c>
      <c r="H187" s="127">
        <v>63</v>
      </c>
      <c r="I187" s="128"/>
      <c r="J187" s="128">
        <f>ROUND(I187*H187,2)</f>
        <v>0</v>
      </c>
      <c r="K187" s="125" t="s">
        <v>1</v>
      </c>
      <c r="L187" s="25"/>
      <c r="M187" s="129" t="s">
        <v>1</v>
      </c>
      <c r="N187" s="130" t="s">
        <v>34</v>
      </c>
      <c r="O187" s="131">
        <v>0</v>
      </c>
      <c r="P187" s="131">
        <f>O187*H187</f>
        <v>0</v>
      </c>
      <c r="Q187" s="131">
        <v>0</v>
      </c>
      <c r="R187" s="131">
        <f>Q187*H187</f>
        <v>0</v>
      </c>
      <c r="S187" s="131">
        <v>0</v>
      </c>
      <c r="T187" s="132">
        <f>S187*H187</f>
        <v>0</v>
      </c>
      <c r="AR187" s="133" t="s">
        <v>157</v>
      </c>
      <c r="AT187" s="133" t="s">
        <v>153</v>
      </c>
      <c r="AU187" s="133" t="s">
        <v>76</v>
      </c>
      <c r="AY187" s="13" t="s">
        <v>152</v>
      </c>
      <c r="BE187" s="134">
        <f>IF(N187="základní",J187,0)</f>
        <v>0</v>
      </c>
      <c r="BF187" s="134">
        <f>IF(N187="snížená",J187,0)</f>
        <v>0</v>
      </c>
      <c r="BG187" s="134">
        <f>IF(N187="zákl. přenesená",J187,0)</f>
        <v>0</v>
      </c>
      <c r="BH187" s="134">
        <f>IF(N187="sníž. přenesená",J187,0)</f>
        <v>0</v>
      </c>
      <c r="BI187" s="134">
        <f>IF(N187="nulová",J187,0)</f>
        <v>0</v>
      </c>
      <c r="BJ187" s="13" t="s">
        <v>76</v>
      </c>
      <c r="BK187" s="134">
        <f>ROUND(I187*H187,2)</f>
        <v>0</v>
      </c>
      <c r="BL187" s="13" t="s">
        <v>157</v>
      </c>
      <c r="BM187" s="133" t="s">
        <v>285</v>
      </c>
    </row>
    <row r="188" spans="2:65" s="10" customFormat="1" ht="25.9" customHeight="1" x14ac:dyDescent="0.2">
      <c r="B188" s="113"/>
      <c r="D188" s="114" t="s">
        <v>68</v>
      </c>
      <c r="E188" s="115" t="s">
        <v>266</v>
      </c>
      <c r="F188" s="115" t="s">
        <v>286</v>
      </c>
      <c r="J188" s="116">
        <f>BK188</f>
        <v>0</v>
      </c>
      <c r="L188" s="113"/>
      <c r="M188" s="117"/>
      <c r="P188" s="118">
        <f>SUM(P189:P202)</f>
        <v>0</v>
      </c>
      <c r="R188" s="118">
        <f>SUM(R189:R202)</f>
        <v>0</v>
      </c>
      <c r="T188" s="119">
        <f>SUM(T189:T202)</f>
        <v>0</v>
      </c>
      <c r="AR188" s="114" t="s">
        <v>76</v>
      </c>
      <c r="AT188" s="120" t="s">
        <v>68</v>
      </c>
      <c r="AU188" s="120" t="s">
        <v>69</v>
      </c>
      <c r="AY188" s="114" t="s">
        <v>152</v>
      </c>
      <c r="BK188" s="121">
        <f>SUM(BK189:BK202)</f>
        <v>0</v>
      </c>
    </row>
    <row r="189" spans="2:65" s="1" customFormat="1" ht="16.5" customHeight="1" x14ac:dyDescent="0.2">
      <c r="B189" s="122"/>
      <c r="C189" s="123" t="s">
        <v>287</v>
      </c>
      <c r="D189" s="123" t="s">
        <v>153</v>
      </c>
      <c r="E189" s="124" t="s">
        <v>288</v>
      </c>
      <c r="F189" s="125" t="s">
        <v>1483</v>
      </c>
      <c r="G189" s="126" t="s">
        <v>167</v>
      </c>
      <c r="H189" s="127">
        <v>12.2</v>
      </c>
      <c r="I189" s="128"/>
      <c r="J189" s="128">
        <f t="shared" ref="J189:J202" si="30">ROUND(I189*H189,2)</f>
        <v>0</v>
      </c>
      <c r="K189" s="125" t="s">
        <v>1</v>
      </c>
      <c r="L189" s="25"/>
      <c r="M189" s="129" t="s">
        <v>1</v>
      </c>
      <c r="N189" s="130" t="s">
        <v>34</v>
      </c>
      <c r="O189" s="131">
        <v>0</v>
      </c>
      <c r="P189" s="131">
        <f t="shared" ref="P189:P202" si="31">O189*H189</f>
        <v>0</v>
      </c>
      <c r="Q189" s="131">
        <v>0</v>
      </c>
      <c r="R189" s="131">
        <f t="shared" ref="R189:R202" si="32">Q189*H189</f>
        <v>0</v>
      </c>
      <c r="S189" s="131">
        <v>0</v>
      </c>
      <c r="T189" s="132">
        <f t="shared" ref="T189:T202" si="33">S189*H189</f>
        <v>0</v>
      </c>
      <c r="AR189" s="133" t="s">
        <v>157</v>
      </c>
      <c r="AT189" s="133" t="s">
        <v>153</v>
      </c>
      <c r="AU189" s="133" t="s">
        <v>76</v>
      </c>
      <c r="AY189" s="13" t="s">
        <v>152</v>
      </c>
      <c r="BE189" s="134">
        <f t="shared" ref="BE189:BE202" si="34">IF(N189="základní",J189,0)</f>
        <v>0</v>
      </c>
      <c r="BF189" s="134">
        <f t="shared" ref="BF189:BF202" si="35">IF(N189="snížená",J189,0)</f>
        <v>0</v>
      </c>
      <c r="BG189" s="134">
        <f t="shared" ref="BG189:BG202" si="36">IF(N189="zákl. přenesená",J189,0)</f>
        <v>0</v>
      </c>
      <c r="BH189" s="134">
        <f t="shared" ref="BH189:BH202" si="37">IF(N189="sníž. přenesená",J189,0)</f>
        <v>0</v>
      </c>
      <c r="BI189" s="134">
        <f t="shared" ref="BI189:BI202" si="38">IF(N189="nulová",J189,0)</f>
        <v>0</v>
      </c>
      <c r="BJ189" s="13" t="s">
        <v>76</v>
      </c>
      <c r="BK189" s="134">
        <f t="shared" ref="BK189:BK202" si="39">ROUND(I189*H189,2)</f>
        <v>0</v>
      </c>
      <c r="BL189" s="13" t="s">
        <v>157</v>
      </c>
      <c r="BM189" s="133" t="s">
        <v>289</v>
      </c>
    </row>
    <row r="190" spans="2:65" s="1" customFormat="1" ht="16.5" customHeight="1" x14ac:dyDescent="0.2">
      <c r="B190" s="122"/>
      <c r="C190" s="123" t="s">
        <v>222</v>
      </c>
      <c r="D190" s="123" t="s">
        <v>153</v>
      </c>
      <c r="E190" s="124" t="s">
        <v>290</v>
      </c>
      <c r="F190" s="125" t="s">
        <v>291</v>
      </c>
      <c r="G190" s="126" t="s">
        <v>167</v>
      </c>
      <c r="H190" s="127">
        <v>99.2</v>
      </c>
      <c r="I190" s="128"/>
      <c r="J190" s="128">
        <f t="shared" si="30"/>
        <v>0</v>
      </c>
      <c r="K190" s="125" t="s">
        <v>1</v>
      </c>
      <c r="L190" s="25"/>
      <c r="M190" s="129" t="s">
        <v>1</v>
      </c>
      <c r="N190" s="130" t="s">
        <v>34</v>
      </c>
      <c r="O190" s="131">
        <v>0</v>
      </c>
      <c r="P190" s="131">
        <f t="shared" si="31"/>
        <v>0</v>
      </c>
      <c r="Q190" s="131">
        <v>0</v>
      </c>
      <c r="R190" s="131">
        <f t="shared" si="32"/>
        <v>0</v>
      </c>
      <c r="S190" s="131">
        <v>0</v>
      </c>
      <c r="T190" s="132">
        <f t="shared" si="33"/>
        <v>0</v>
      </c>
      <c r="AR190" s="133" t="s">
        <v>157</v>
      </c>
      <c r="AT190" s="133" t="s">
        <v>153</v>
      </c>
      <c r="AU190" s="133" t="s">
        <v>76</v>
      </c>
      <c r="AY190" s="13" t="s">
        <v>152</v>
      </c>
      <c r="BE190" s="134">
        <f t="shared" si="34"/>
        <v>0</v>
      </c>
      <c r="BF190" s="134">
        <f t="shared" si="35"/>
        <v>0</v>
      </c>
      <c r="BG190" s="134">
        <f t="shared" si="36"/>
        <v>0</v>
      </c>
      <c r="BH190" s="134">
        <f t="shared" si="37"/>
        <v>0</v>
      </c>
      <c r="BI190" s="134">
        <f t="shared" si="38"/>
        <v>0</v>
      </c>
      <c r="BJ190" s="13" t="s">
        <v>76</v>
      </c>
      <c r="BK190" s="134">
        <f t="shared" si="39"/>
        <v>0</v>
      </c>
      <c r="BL190" s="13" t="s">
        <v>157</v>
      </c>
      <c r="BM190" s="133" t="s">
        <v>292</v>
      </c>
    </row>
    <row r="191" spans="2:65" s="1" customFormat="1" ht="16.5" customHeight="1" x14ac:dyDescent="0.2">
      <c r="B191" s="122"/>
      <c r="C191" s="123" t="s">
        <v>293</v>
      </c>
      <c r="D191" s="123" t="s">
        <v>153</v>
      </c>
      <c r="E191" s="124" t="s">
        <v>294</v>
      </c>
      <c r="F191" s="125" t="s">
        <v>1481</v>
      </c>
      <c r="G191" s="126" t="s">
        <v>167</v>
      </c>
      <c r="H191" s="127">
        <v>48.133000000000003</v>
      </c>
      <c r="I191" s="128"/>
      <c r="J191" s="128">
        <f t="shared" si="30"/>
        <v>0</v>
      </c>
      <c r="K191" s="125" t="s">
        <v>1</v>
      </c>
      <c r="L191" s="25"/>
      <c r="M191" s="129" t="s">
        <v>1</v>
      </c>
      <c r="N191" s="130" t="s">
        <v>34</v>
      </c>
      <c r="O191" s="131">
        <v>0</v>
      </c>
      <c r="P191" s="131">
        <f t="shared" si="31"/>
        <v>0</v>
      </c>
      <c r="Q191" s="131">
        <v>0</v>
      </c>
      <c r="R191" s="131">
        <f t="shared" si="32"/>
        <v>0</v>
      </c>
      <c r="S191" s="131">
        <v>0</v>
      </c>
      <c r="T191" s="132">
        <f t="shared" si="33"/>
        <v>0</v>
      </c>
      <c r="AR191" s="133" t="s">
        <v>157</v>
      </c>
      <c r="AT191" s="133" t="s">
        <v>153</v>
      </c>
      <c r="AU191" s="133" t="s">
        <v>76</v>
      </c>
      <c r="AY191" s="13" t="s">
        <v>152</v>
      </c>
      <c r="BE191" s="134">
        <f t="shared" si="34"/>
        <v>0</v>
      </c>
      <c r="BF191" s="134">
        <f t="shared" si="35"/>
        <v>0</v>
      </c>
      <c r="BG191" s="134">
        <f t="shared" si="36"/>
        <v>0</v>
      </c>
      <c r="BH191" s="134">
        <f t="shared" si="37"/>
        <v>0</v>
      </c>
      <c r="BI191" s="134">
        <f t="shared" si="38"/>
        <v>0</v>
      </c>
      <c r="BJ191" s="13" t="s">
        <v>76</v>
      </c>
      <c r="BK191" s="134">
        <f t="shared" si="39"/>
        <v>0</v>
      </c>
      <c r="BL191" s="13" t="s">
        <v>157</v>
      </c>
      <c r="BM191" s="133" t="s">
        <v>295</v>
      </c>
    </row>
    <row r="192" spans="2:65" s="1" customFormat="1" ht="16.5" customHeight="1" x14ac:dyDescent="0.2">
      <c r="B192" s="122"/>
      <c r="C192" s="123" t="s">
        <v>225</v>
      </c>
      <c r="D192" s="123" t="s">
        <v>153</v>
      </c>
      <c r="E192" s="124" t="s">
        <v>296</v>
      </c>
      <c r="F192" s="125" t="s">
        <v>1482</v>
      </c>
      <c r="G192" s="126" t="s">
        <v>167</v>
      </c>
      <c r="H192" s="127">
        <v>175.06</v>
      </c>
      <c r="I192" s="128"/>
      <c r="J192" s="128">
        <f t="shared" si="30"/>
        <v>0</v>
      </c>
      <c r="K192" s="125" t="s">
        <v>1</v>
      </c>
      <c r="L192" s="25"/>
      <c r="M192" s="129" t="s">
        <v>1</v>
      </c>
      <c r="N192" s="130" t="s">
        <v>34</v>
      </c>
      <c r="O192" s="131">
        <v>0</v>
      </c>
      <c r="P192" s="131">
        <f t="shared" si="31"/>
        <v>0</v>
      </c>
      <c r="Q192" s="131">
        <v>0</v>
      </c>
      <c r="R192" s="131">
        <f t="shared" si="32"/>
        <v>0</v>
      </c>
      <c r="S192" s="131">
        <v>0</v>
      </c>
      <c r="T192" s="132">
        <f t="shared" si="33"/>
        <v>0</v>
      </c>
      <c r="AR192" s="133" t="s">
        <v>157</v>
      </c>
      <c r="AT192" s="133" t="s">
        <v>153</v>
      </c>
      <c r="AU192" s="133" t="s">
        <v>76</v>
      </c>
      <c r="AY192" s="13" t="s">
        <v>152</v>
      </c>
      <c r="BE192" s="134">
        <f t="shared" si="34"/>
        <v>0</v>
      </c>
      <c r="BF192" s="134">
        <f t="shared" si="35"/>
        <v>0</v>
      </c>
      <c r="BG192" s="134">
        <f t="shared" si="36"/>
        <v>0</v>
      </c>
      <c r="BH192" s="134">
        <f t="shared" si="37"/>
        <v>0</v>
      </c>
      <c r="BI192" s="134">
        <f t="shared" si="38"/>
        <v>0</v>
      </c>
      <c r="BJ192" s="13" t="s">
        <v>76</v>
      </c>
      <c r="BK192" s="134">
        <f t="shared" si="39"/>
        <v>0</v>
      </c>
      <c r="BL192" s="13" t="s">
        <v>157</v>
      </c>
      <c r="BM192" s="133" t="s">
        <v>297</v>
      </c>
    </row>
    <row r="193" spans="2:65" s="1" customFormat="1" ht="16.5" customHeight="1" x14ac:dyDescent="0.2">
      <c r="B193" s="122"/>
      <c r="C193" s="123" t="s">
        <v>298</v>
      </c>
      <c r="D193" s="123" t="s">
        <v>153</v>
      </c>
      <c r="E193" s="124" t="s">
        <v>299</v>
      </c>
      <c r="F193" s="125" t="s">
        <v>1484</v>
      </c>
      <c r="G193" s="126" t="s">
        <v>198</v>
      </c>
      <c r="H193" s="127">
        <v>48.77</v>
      </c>
      <c r="I193" s="128"/>
      <c r="J193" s="128">
        <f t="shared" si="30"/>
        <v>0</v>
      </c>
      <c r="K193" s="125" t="s">
        <v>1</v>
      </c>
      <c r="L193" s="25"/>
      <c r="M193" s="129" t="s">
        <v>1</v>
      </c>
      <c r="N193" s="130" t="s">
        <v>34</v>
      </c>
      <c r="O193" s="131">
        <v>0</v>
      </c>
      <c r="P193" s="131">
        <f t="shared" si="31"/>
        <v>0</v>
      </c>
      <c r="Q193" s="131">
        <v>0</v>
      </c>
      <c r="R193" s="131">
        <f t="shared" si="32"/>
        <v>0</v>
      </c>
      <c r="S193" s="131">
        <v>0</v>
      </c>
      <c r="T193" s="132">
        <f t="shared" si="33"/>
        <v>0</v>
      </c>
      <c r="AR193" s="133" t="s">
        <v>157</v>
      </c>
      <c r="AT193" s="133" t="s">
        <v>153</v>
      </c>
      <c r="AU193" s="133" t="s">
        <v>76</v>
      </c>
      <c r="AY193" s="13" t="s">
        <v>152</v>
      </c>
      <c r="BE193" s="134">
        <f t="shared" si="34"/>
        <v>0</v>
      </c>
      <c r="BF193" s="134">
        <f t="shared" si="35"/>
        <v>0</v>
      </c>
      <c r="BG193" s="134">
        <f t="shared" si="36"/>
        <v>0</v>
      </c>
      <c r="BH193" s="134">
        <f t="shared" si="37"/>
        <v>0</v>
      </c>
      <c r="BI193" s="134">
        <f t="shared" si="38"/>
        <v>0</v>
      </c>
      <c r="BJ193" s="13" t="s">
        <v>76</v>
      </c>
      <c r="BK193" s="134">
        <f t="shared" si="39"/>
        <v>0</v>
      </c>
      <c r="BL193" s="13" t="s">
        <v>157</v>
      </c>
      <c r="BM193" s="133" t="s">
        <v>300</v>
      </c>
    </row>
    <row r="194" spans="2:65" s="1" customFormat="1" ht="16.5" customHeight="1" x14ac:dyDescent="0.2">
      <c r="B194" s="122"/>
      <c r="C194" s="123" t="s">
        <v>228</v>
      </c>
      <c r="D194" s="123" t="s">
        <v>153</v>
      </c>
      <c r="E194" s="124" t="s">
        <v>301</v>
      </c>
      <c r="F194" s="125" t="s">
        <v>1515</v>
      </c>
      <c r="G194" s="126" t="s">
        <v>167</v>
      </c>
      <c r="H194" s="127">
        <v>37.798000000000002</v>
      </c>
      <c r="I194" s="128"/>
      <c r="J194" s="128">
        <f t="shared" si="30"/>
        <v>0</v>
      </c>
      <c r="K194" s="125" t="s">
        <v>1</v>
      </c>
      <c r="L194" s="25"/>
      <c r="M194" s="129" t="s">
        <v>1</v>
      </c>
      <c r="N194" s="130" t="s">
        <v>34</v>
      </c>
      <c r="O194" s="131">
        <v>0</v>
      </c>
      <c r="P194" s="131">
        <f t="shared" si="31"/>
        <v>0</v>
      </c>
      <c r="Q194" s="131">
        <v>0</v>
      </c>
      <c r="R194" s="131">
        <f t="shared" si="32"/>
        <v>0</v>
      </c>
      <c r="S194" s="131">
        <v>0</v>
      </c>
      <c r="T194" s="132">
        <f t="shared" si="33"/>
        <v>0</v>
      </c>
      <c r="W194"/>
      <c r="AR194" s="133" t="s">
        <v>157</v>
      </c>
      <c r="AT194" s="133" t="s">
        <v>153</v>
      </c>
      <c r="AU194" s="133" t="s">
        <v>76</v>
      </c>
      <c r="AY194" s="13" t="s">
        <v>152</v>
      </c>
      <c r="BE194" s="134">
        <f t="shared" si="34"/>
        <v>0</v>
      </c>
      <c r="BF194" s="134">
        <f t="shared" si="35"/>
        <v>0</v>
      </c>
      <c r="BG194" s="134">
        <f t="shared" si="36"/>
        <v>0</v>
      </c>
      <c r="BH194" s="134">
        <f t="shared" si="37"/>
        <v>0</v>
      </c>
      <c r="BI194" s="134">
        <f t="shared" si="38"/>
        <v>0</v>
      </c>
      <c r="BJ194" s="13" t="s">
        <v>76</v>
      </c>
      <c r="BK194" s="134">
        <f t="shared" si="39"/>
        <v>0</v>
      </c>
      <c r="BL194" s="13" t="s">
        <v>157</v>
      </c>
      <c r="BM194" s="133" t="s">
        <v>302</v>
      </c>
    </row>
    <row r="195" spans="2:65" s="1" customFormat="1" ht="16.5" customHeight="1" x14ac:dyDescent="0.2">
      <c r="B195" s="122"/>
      <c r="C195" s="123" t="s">
        <v>303</v>
      </c>
      <c r="D195" s="123" t="s">
        <v>153</v>
      </c>
      <c r="E195" s="124" t="s">
        <v>304</v>
      </c>
      <c r="F195" s="125" t="s">
        <v>305</v>
      </c>
      <c r="G195" s="126" t="s">
        <v>167</v>
      </c>
      <c r="H195" s="127">
        <v>184.81</v>
      </c>
      <c r="I195" s="128"/>
      <c r="J195" s="128">
        <f t="shared" si="30"/>
        <v>0</v>
      </c>
      <c r="K195" s="125" t="s">
        <v>1</v>
      </c>
      <c r="L195" s="25"/>
      <c r="M195" s="129" t="s">
        <v>1</v>
      </c>
      <c r="N195" s="130" t="s">
        <v>34</v>
      </c>
      <c r="O195" s="131">
        <v>0</v>
      </c>
      <c r="P195" s="131">
        <f t="shared" si="31"/>
        <v>0</v>
      </c>
      <c r="Q195" s="131">
        <v>0</v>
      </c>
      <c r="R195" s="131">
        <f t="shared" si="32"/>
        <v>0</v>
      </c>
      <c r="S195" s="131">
        <v>0</v>
      </c>
      <c r="T195" s="132">
        <f t="shared" si="33"/>
        <v>0</v>
      </c>
      <c r="AR195" s="133" t="s">
        <v>157</v>
      </c>
      <c r="AT195" s="133" t="s">
        <v>153</v>
      </c>
      <c r="AU195" s="133" t="s">
        <v>76</v>
      </c>
      <c r="AY195" s="13" t="s">
        <v>152</v>
      </c>
      <c r="BE195" s="134">
        <f t="shared" si="34"/>
        <v>0</v>
      </c>
      <c r="BF195" s="134">
        <f t="shared" si="35"/>
        <v>0</v>
      </c>
      <c r="BG195" s="134">
        <f t="shared" si="36"/>
        <v>0</v>
      </c>
      <c r="BH195" s="134">
        <f t="shared" si="37"/>
        <v>0</v>
      </c>
      <c r="BI195" s="134">
        <f t="shared" si="38"/>
        <v>0</v>
      </c>
      <c r="BJ195" s="13" t="s">
        <v>76</v>
      </c>
      <c r="BK195" s="134">
        <f t="shared" si="39"/>
        <v>0</v>
      </c>
      <c r="BL195" s="13" t="s">
        <v>157</v>
      </c>
      <c r="BM195" s="133" t="s">
        <v>306</v>
      </c>
    </row>
    <row r="196" spans="2:65" s="1" customFormat="1" ht="16.5" customHeight="1" x14ac:dyDescent="0.2">
      <c r="B196" s="122"/>
      <c r="C196" s="123" t="s">
        <v>232</v>
      </c>
      <c r="D196" s="123" t="s">
        <v>153</v>
      </c>
      <c r="E196" s="124" t="s">
        <v>307</v>
      </c>
      <c r="F196" s="125" t="s">
        <v>308</v>
      </c>
      <c r="G196" s="126" t="s">
        <v>167</v>
      </c>
      <c r="H196" s="127">
        <v>312.05799999999999</v>
      </c>
      <c r="I196" s="128"/>
      <c r="J196" s="128">
        <f t="shared" si="30"/>
        <v>0</v>
      </c>
      <c r="K196" s="125" t="s">
        <v>1</v>
      </c>
      <c r="L196" s="25"/>
      <c r="M196" s="129" t="s">
        <v>1</v>
      </c>
      <c r="N196" s="130" t="s">
        <v>34</v>
      </c>
      <c r="O196" s="131">
        <v>0</v>
      </c>
      <c r="P196" s="131">
        <f t="shared" si="31"/>
        <v>0</v>
      </c>
      <c r="Q196" s="131">
        <v>0</v>
      </c>
      <c r="R196" s="131">
        <f t="shared" si="32"/>
        <v>0</v>
      </c>
      <c r="S196" s="131">
        <v>0</v>
      </c>
      <c r="T196" s="132">
        <f t="shared" si="33"/>
        <v>0</v>
      </c>
      <c r="AR196" s="133" t="s">
        <v>157</v>
      </c>
      <c r="AT196" s="133" t="s">
        <v>153</v>
      </c>
      <c r="AU196" s="133" t="s">
        <v>76</v>
      </c>
      <c r="AY196" s="13" t="s">
        <v>152</v>
      </c>
      <c r="BE196" s="134">
        <f t="shared" si="34"/>
        <v>0</v>
      </c>
      <c r="BF196" s="134">
        <f t="shared" si="35"/>
        <v>0</v>
      </c>
      <c r="BG196" s="134">
        <f t="shared" si="36"/>
        <v>0</v>
      </c>
      <c r="BH196" s="134">
        <f t="shared" si="37"/>
        <v>0</v>
      </c>
      <c r="BI196" s="134">
        <f t="shared" si="38"/>
        <v>0</v>
      </c>
      <c r="BJ196" s="13" t="s">
        <v>76</v>
      </c>
      <c r="BK196" s="134">
        <f t="shared" si="39"/>
        <v>0</v>
      </c>
      <c r="BL196" s="13" t="s">
        <v>157</v>
      </c>
      <c r="BM196" s="133" t="s">
        <v>309</v>
      </c>
    </row>
    <row r="197" spans="2:65" s="1" customFormat="1" ht="16.5" customHeight="1" x14ac:dyDescent="0.2">
      <c r="B197" s="122"/>
      <c r="C197" s="123" t="s">
        <v>310</v>
      </c>
      <c r="D197" s="123" t="s">
        <v>153</v>
      </c>
      <c r="E197" s="124" t="s">
        <v>311</v>
      </c>
      <c r="F197" s="125" t="s">
        <v>312</v>
      </c>
      <c r="G197" s="126" t="s">
        <v>167</v>
      </c>
      <c r="H197" s="127">
        <v>54.25</v>
      </c>
      <c r="I197" s="128"/>
      <c r="J197" s="128">
        <f t="shared" si="30"/>
        <v>0</v>
      </c>
      <c r="K197" s="125" t="s">
        <v>1</v>
      </c>
      <c r="L197" s="25"/>
      <c r="M197" s="129" t="s">
        <v>1</v>
      </c>
      <c r="N197" s="130" t="s">
        <v>34</v>
      </c>
      <c r="O197" s="131">
        <v>0</v>
      </c>
      <c r="P197" s="131">
        <f t="shared" si="31"/>
        <v>0</v>
      </c>
      <c r="Q197" s="131">
        <v>0</v>
      </c>
      <c r="R197" s="131">
        <f t="shared" si="32"/>
        <v>0</v>
      </c>
      <c r="S197" s="131">
        <v>0</v>
      </c>
      <c r="T197" s="132">
        <f t="shared" si="33"/>
        <v>0</v>
      </c>
      <c r="AR197" s="133" t="s">
        <v>157</v>
      </c>
      <c r="AT197" s="133" t="s">
        <v>153</v>
      </c>
      <c r="AU197" s="133" t="s">
        <v>76</v>
      </c>
      <c r="AY197" s="13" t="s">
        <v>152</v>
      </c>
      <c r="BE197" s="134">
        <f t="shared" si="34"/>
        <v>0</v>
      </c>
      <c r="BF197" s="134">
        <f t="shared" si="35"/>
        <v>0</v>
      </c>
      <c r="BG197" s="134">
        <f t="shared" si="36"/>
        <v>0</v>
      </c>
      <c r="BH197" s="134">
        <f t="shared" si="37"/>
        <v>0</v>
      </c>
      <c r="BI197" s="134">
        <f t="shared" si="38"/>
        <v>0</v>
      </c>
      <c r="BJ197" s="13" t="s">
        <v>76</v>
      </c>
      <c r="BK197" s="134">
        <f t="shared" si="39"/>
        <v>0</v>
      </c>
      <c r="BL197" s="13" t="s">
        <v>157</v>
      </c>
      <c r="BM197" s="133" t="s">
        <v>313</v>
      </c>
    </row>
    <row r="198" spans="2:65" s="1" customFormat="1" ht="16.5" customHeight="1" x14ac:dyDescent="0.2">
      <c r="B198" s="122"/>
      <c r="C198" s="123" t="s">
        <v>236</v>
      </c>
      <c r="D198" s="123" t="s">
        <v>153</v>
      </c>
      <c r="E198" s="124" t="s">
        <v>314</v>
      </c>
      <c r="F198" s="125" t="s">
        <v>315</v>
      </c>
      <c r="G198" s="126" t="s">
        <v>167</v>
      </c>
      <c r="H198" s="127">
        <v>312.05799999999999</v>
      </c>
      <c r="I198" s="128"/>
      <c r="J198" s="128">
        <f t="shared" si="30"/>
        <v>0</v>
      </c>
      <c r="K198" s="125" t="s">
        <v>1</v>
      </c>
      <c r="L198" s="25"/>
      <c r="M198" s="129" t="s">
        <v>1</v>
      </c>
      <c r="N198" s="130" t="s">
        <v>34</v>
      </c>
      <c r="O198" s="131">
        <v>0</v>
      </c>
      <c r="P198" s="131">
        <f t="shared" si="31"/>
        <v>0</v>
      </c>
      <c r="Q198" s="131">
        <v>0</v>
      </c>
      <c r="R198" s="131">
        <f t="shared" si="32"/>
        <v>0</v>
      </c>
      <c r="S198" s="131">
        <v>0</v>
      </c>
      <c r="T198" s="132">
        <f t="shared" si="33"/>
        <v>0</v>
      </c>
      <c r="AR198" s="133" t="s">
        <v>157</v>
      </c>
      <c r="AT198" s="133" t="s">
        <v>153</v>
      </c>
      <c r="AU198" s="133" t="s">
        <v>76</v>
      </c>
      <c r="AY198" s="13" t="s">
        <v>152</v>
      </c>
      <c r="BE198" s="134">
        <f t="shared" si="34"/>
        <v>0</v>
      </c>
      <c r="BF198" s="134">
        <f t="shared" si="35"/>
        <v>0</v>
      </c>
      <c r="BG198" s="134">
        <f t="shared" si="36"/>
        <v>0</v>
      </c>
      <c r="BH198" s="134">
        <f t="shared" si="37"/>
        <v>0</v>
      </c>
      <c r="BI198" s="134">
        <f t="shared" si="38"/>
        <v>0</v>
      </c>
      <c r="BJ198" s="13" t="s">
        <v>76</v>
      </c>
      <c r="BK198" s="134">
        <f t="shared" si="39"/>
        <v>0</v>
      </c>
      <c r="BL198" s="13" t="s">
        <v>157</v>
      </c>
      <c r="BM198" s="133" t="s">
        <v>316</v>
      </c>
    </row>
    <row r="199" spans="2:65" s="1" customFormat="1" ht="16.5" customHeight="1" x14ac:dyDescent="0.2">
      <c r="B199" s="122"/>
      <c r="C199" s="123" t="s">
        <v>317</v>
      </c>
      <c r="D199" s="123" t="s">
        <v>153</v>
      </c>
      <c r="E199" s="124" t="s">
        <v>318</v>
      </c>
      <c r="F199" s="125" t="s">
        <v>1485</v>
      </c>
      <c r="G199" s="126" t="s">
        <v>156</v>
      </c>
      <c r="H199" s="127">
        <v>1.4730000000000001</v>
      </c>
      <c r="I199" s="128"/>
      <c r="J199" s="128">
        <f t="shared" si="30"/>
        <v>0</v>
      </c>
      <c r="K199" s="125" t="s">
        <v>1</v>
      </c>
      <c r="L199" s="25"/>
      <c r="M199" s="129" t="s">
        <v>1</v>
      </c>
      <c r="N199" s="130" t="s">
        <v>34</v>
      </c>
      <c r="O199" s="131">
        <v>0</v>
      </c>
      <c r="P199" s="131">
        <f t="shared" si="31"/>
        <v>0</v>
      </c>
      <c r="Q199" s="131">
        <v>0</v>
      </c>
      <c r="R199" s="131">
        <f t="shared" si="32"/>
        <v>0</v>
      </c>
      <c r="S199" s="131">
        <v>0</v>
      </c>
      <c r="T199" s="132">
        <f t="shared" si="33"/>
        <v>0</v>
      </c>
      <c r="AR199" s="133" t="s">
        <v>157</v>
      </c>
      <c r="AT199" s="133" t="s">
        <v>153</v>
      </c>
      <c r="AU199" s="133" t="s">
        <v>76</v>
      </c>
      <c r="AY199" s="13" t="s">
        <v>152</v>
      </c>
      <c r="BE199" s="134">
        <f t="shared" si="34"/>
        <v>0</v>
      </c>
      <c r="BF199" s="134">
        <f t="shared" si="35"/>
        <v>0</v>
      </c>
      <c r="BG199" s="134">
        <f t="shared" si="36"/>
        <v>0</v>
      </c>
      <c r="BH199" s="134">
        <f t="shared" si="37"/>
        <v>0</v>
      </c>
      <c r="BI199" s="134">
        <f t="shared" si="38"/>
        <v>0</v>
      </c>
      <c r="BJ199" s="13" t="s">
        <v>76</v>
      </c>
      <c r="BK199" s="134">
        <f t="shared" si="39"/>
        <v>0</v>
      </c>
      <c r="BL199" s="13" t="s">
        <v>157</v>
      </c>
      <c r="BM199" s="133" t="s">
        <v>319</v>
      </c>
    </row>
    <row r="200" spans="2:65" s="1" customFormat="1" ht="16.5" customHeight="1" x14ac:dyDescent="0.2">
      <c r="B200" s="122"/>
      <c r="C200" s="123" t="s">
        <v>239</v>
      </c>
      <c r="D200" s="123" t="s">
        <v>153</v>
      </c>
      <c r="E200" s="124" t="s">
        <v>320</v>
      </c>
      <c r="F200" s="125" t="s">
        <v>1526</v>
      </c>
      <c r="G200" s="126" t="s">
        <v>198</v>
      </c>
      <c r="H200" s="127">
        <v>94</v>
      </c>
      <c r="I200" s="128"/>
      <c r="J200" s="128">
        <f t="shared" si="30"/>
        <v>0</v>
      </c>
      <c r="K200" s="125" t="s">
        <v>1</v>
      </c>
      <c r="L200" s="25"/>
      <c r="M200" s="129" t="s">
        <v>1</v>
      </c>
      <c r="N200" s="130" t="s">
        <v>34</v>
      </c>
      <c r="O200" s="131">
        <v>0</v>
      </c>
      <c r="P200" s="131">
        <f t="shared" si="31"/>
        <v>0</v>
      </c>
      <c r="Q200" s="131">
        <v>0</v>
      </c>
      <c r="R200" s="131">
        <f t="shared" si="32"/>
        <v>0</v>
      </c>
      <c r="S200" s="131">
        <v>0</v>
      </c>
      <c r="T200" s="132">
        <f t="shared" si="33"/>
        <v>0</v>
      </c>
      <c r="AR200" s="133" t="s">
        <v>157</v>
      </c>
      <c r="AT200" s="133" t="s">
        <v>153</v>
      </c>
      <c r="AU200" s="133" t="s">
        <v>76</v>
      </c>
      <c r="AY200" s="13" t="s">
        <v>152</v>
      </c>
      <c r="BE200" s="134">
        <f t="shared" si="34"/>
        <v>0</v>
      </c>
      <c r="BF200" s="134">
        <f t="shared" si="35"/>
        <v>0</v>
      </c>
      <c r="BG200" s="134">
        <f t="shared" si="36"/>
        <v>0</v>
      </c>
      <c r="BH200" s="134">
        <f t="shared" si="37"/>
        <v>0</v>
      </c>
      <c r="BI200" s="134">
        <f t="shared" si="38"/>
        <v>0</v>
      </c>
      <c r="BJ200" s="13" t="s">
        <v>76</v>
      </c>
      <c r="BK200" s="134">
        <f t="shared" si="39"/>
        <v>0</v>
      </c>
      <c r="BL200" s="13" t="s">
        <v>157</v>
      </c>
      <c r="BM200" s="133" t="s">
        <v>321</v>
      </c>
    </row>
    <row r="201" spans="2:65" s="1" customFormat="1" ht="16.5" customHeight="1" x14ac:dyDescent="0.2">
      <c r="B201" s="122"/>
      <c r="C201" s="123" t="s">
        <v>322</v>
      </c>
      <c r="D201" s="123" t="s">
        <v>153</v>
      </c>
      <c r="E201" s="124" t="s">
        <v>323</v>
      </c>
      <c r="F201" s="125" t="s">
        <v>1516</v>
      </c>
      <c r="G201" s="126" t="s">
        <v>167</v>
      </c>
      <c r="H201" s="127">
        <v>191.005</v>
      </c>
      <c r="I201" s="128"/>
      <c r="J201" s="128">
        <f t="shared" si="30"/>
        <v>0</v>
      </c>
      <c r="K201" s="125" t="s">
        <v>1</v>
      </c>
      <c r="L201" s="25"/>
      <c r="M201" s="129" t="s">
        <v>1</v>
      </c>
      <c r="N201" s="130" t="s">
        <v>34</v>
      </c>
      <c r="O201" s="131">
        <v>0</v>
      </c>
      <c r="P201" s="131">
        <f t="shared" si="31"/>
        <v>0</v>
      </c>
      <c r="Q201" s="131">
        <v>0</v>
      </c>
      <c r="R201" s="131">
        <f t="shared" si="32"/>
        <v>0</v>
      </c>
      <c r="S201" s="131">
        <v>0</v>
      </c>
      <c r="T201" s="132">
        <f t="shared" si="33"/>
        <v>0</v>
      </c>
      <c r="AR201" s="133" t="s">
        <v>157</v>
      </c>
      <c r="AT201" s="133" t="s">
        <v>153</v>
      </c>
      <c r="AU201" s="133" t="s">
        <v>76</v>
      </c>
      <c r="AY201" s="13" t="s">
        <v>152</v>
      </c>
      <c r="BE201" s="134">
        <f t="shared" si="34"/>
        <v>0</v>
      </c>
      <c r="BF201" s="134">
        <f t="shared" si="35"/>
        <v>0</v>
      </c>
      <c r="BG201" s="134">
        <f t="shared" si="36"/>
        <v>0</v>
      </c>
      <c r="BH201" s="134">
        <f t="shared" si="37"/>
        <v>0</v>
      </c>
      <c r="BI201" s="134">
        <f t="shared" si="38"/>
        <v>0</v>
      </c>
      <c r="BJ201" s="13" t="s">
        <v>76</v>
      </c>
      <c r="BK201" s="134">
        <f t="shared" si="39"/>
        <v>0</v>
      </c>
      <c r="BL201" s="13" t="s">
        <v>157</v>
      </c>
      <c r="BM201" s="133" t="s">
        <v>324</v>
      </c>
    </row>
    <row r="202" spans="2:65" s="1" customFormat="1" ht="16.5" customHeight="1" x14ac:dyDescent="0.2">
      <c r="B202" s="122"/>
      <c r="C202" s="123" t="s">
        <v>243</v>
      </c>
      <c r="D202" s="123" t="s">
        <v>153</v>
      </c>
      <c r="E202" s="124" t="s">
        <v>325</v>
      </c>
      <c r="F202" s="125" t="s">
        <v>1486</v>
      </c>
      <c r="G202" s="126" t="s">
        <v>167</v>
      </c>
      <c r="H202" s="127">
        <v>49.744999999999997</v>
      </c>
      <c r="I202" s="128"/>
      <c r="J202" s="128">
        <f t="shared" si="30"/>
        <v>0</v>
      </c>
      <c r="K202" s="125" t="s">
        <v>1</v>
      </c>
      <c r="L202" s="25"/>
      <c r="M202" s="129" t="s">
        <v>1</v>
      </c>
      <c r="N202" s="130" t="s">
        <v>34</v>
      </c>
      <c r="O202" s="131">
        <v>0</v>
      </c>
      <c r="P202" s="131">
        <f t="shared" si="31"/>
        <v>0</v>
      </c>
      <c r="Q202" s="131">
        <v>0</v>
      </c>
      <c r="R202" s="131">
        <f t="shared" si="32"/>
        <v>0</v>
      </c>
      <c r="S202" s="131">
        <v>0</v>
      </c>
      <c r="T202" s="132">
        <f t="shared" si="33"/>
        <v>0</v>
      </c>
      <c r="AR202" s="133" t="s">
        <v>157</v>
      </c>
      <c r="AT202" s="133" t="s">
        <v>153</v>
      </c>
      <c r="AU202" s="133" t="s">
        <v>76</v>
      </c>
      <c r="AY202" s="13" t="s">
        <v>152</v>
      </c>
      <c r="BE202" s="134">
        <f t="shared" si="34"/>
        <v>0</v>
      </c>
      <c r="BF202" s="134">
        <f t="shared" si="35"/>
        <v>0</v>
      </c>
      <c r="BG202" s="134">
        <f t="shared" si="36"/>
        <v>0</v>
      </c>
      <c r="BH202" s="134">
        <f t="shared" si="37"/>
        <v>0</v>
      </c>
      <c r="BI202" s="134">
        <f t="shared" si="38"/>
        <v>0</v>
      </c>
      <c r="BJ202" s="13" t="s">
        <v>76</v>
      </c>
      <c r="BK202" s="134">
        <f t="shared" si="39"/>
        <v>0</v>
      </c>
      <c r="BL202" s="13" t="s">
        <v>157</v>
      </c>
      <c r="BM202" s="133" t="s">
        <v>326</v>
      </c>
    </row>
    <row r="203" spans="2:65" s="10" customFormat="1" ht="25.9" customHeight="1" x14ac:dyDescent="0.2">
      <c r="B203" s="113"/>
      <c r="D203" s="114" t="s">
        <v>68</v>
      </c>
      <c r="E203" s="115" t="s">
        <v>327</v>
      </c>
      <c r="F203" s="115" t="s">
        <v>328</v>
      </c>
      <c r="J203" s="116">
        <f>BK203</f>
        <v>0</v>
      </c>
      <c r="L203" s="113"/>
      <c r="M203" s="117"/>
      <c r="P203" s="118">
        <f>SUM(P204:P208)</f>
        <v>0</v>
      </c>
      <c r="R203" s="118">
        <f>SUM(R204:R208)</f>
        <v>0</v>
      </c>
      <c r="T203" s="119">
        <f>SUM(T204:T208)</f>
        <v>0</v>
      </c>
      <c r="AR203" s="114" t="s">
        <v>76</v>
      </c>
      <c r="AT203" s="120" t="s">
        <v>68</v>
      </c>
      <c r="AU203" s="120" t="s">
        <v>69</v>
      </c>
      <c r="AY203" s="114" t="s">
        <v>152</v>
      </c>
      <c r="BK203" s="121">
        <f>SUM(BK204:BK208)</f>
        <v>0</v>
      </c>
    </row>
    <row r="204" spans="2:65" s="1" customFormat="1" ht="16.5" customHeight="1" x14ac:dyDescent="0.2">
      <c r="B204" s="122"/>
      <c r="C204" s="123" t="s">
        <v>258</v>
      </c>
      <c r="D204" s="123" t="s">
        <v>153</v>
      </c>
      <c r="E204" s="124" t="s">
        <v>329</v>
      </c>
      <c r="F204" s="125" t="s">
        <v>330</v>
      </c>
      <c r="G204" s="126" t="s">
        <v>156</v>
      </c>
      <c r="H204" s="127">
        <v>1.3740000000000001</v>
      </c>
      <c r="I204" s="128"/>
      <c r="J204" s="128">
        <f>ROUND(I204*H204,2)</f>
        <v>0</v>
      </c>
      <c r="K204" s="125" t="s">
        <v>1</v>
      </c>
      <c r="L204" s="25"/>
      <c r="M204" s="129" t="s">
        <v>1</v>
      </c>
      <c r="N204" s="130" t="s">
        <v>34</v>
      </c>
      <c r="O204" s="131">
        <v>0</v>
      </c>
      <c r="P204" s="131">
        <f>O204*H204</f>
        <v>0</v>
      </c>
      <c r="Q204" s="131">
        <v>0</v>
      </c>
      <c r="R204" s="131">
        <f>Q204*H204</f>
        <v>0</v>
      </c>
      <c r="S204" s="131">
        <v>0</v>
      </c>
      <c r="T204" s="132">
        <f>S204*H204</f>
        <v>0</v>
      </c>
      <c r="AR204" s="133" t="s">
        <v>157</v>
      </c>
      <c r="AT204" s="133" t="s">
        <v>153</v>
      </c>
      <c r="AU204" s="133" t="s">
        <v>76</v>
      </c>
      <c r="AY204" s="13" t="s">
        <v>152</v>
      </c>
      <c r="BE204" s="134">
        <f>IF(N204="základní",J204,0)</f>
        <v>0</v>
      </c>
      <c r="BF204" s="134">
        <f>IF(N204="snížená",J204,0)</f>
        <v>0</v>
      </c>
      <c r="BG204" s="134">
        <f>IF(N204="zákl. přenesená",J204,0)</f>
        <v>0</v>
      </c>
      <c r="BH204" s="134">
        <f>IF(N204="sníž. přenesená",J204,0)</f>
        <v>0</v>
      </c>
      <c r="BI204" s="134">
        <f>IF(N204="nulová",J204,0)</f>
        <v>0</v>
      </c>
      <c r="BJ204" s="13" t="s">
        <v>76</v>
      </c>
      <c r="BK204" s="134">
        <f>ROUND(I204*H204,2)</f>
        <v>0</v>
      </c>
      <c r="BL204" s="13" t="s">
        <v>157</v>
      </c>
      <c r="BM204" s="133" t="s">
        <v>331</v>
      </c>
    </row>
    <row r="205" spans="2:65" s="1" customFormat="1" ht="16.5" customHeight="1" x14ac:dyDescent="0.2">
      <c r="B205" s="122"/>
      <c r="C205" s="123" t="s">
        <v>246</v>
      </c>
      <c r="D205" s="123" t="s">
        <v>153</v>
      </c>
      <c r="E205" s="124" t="s">
        <v>332</v>
      </c>
      <c r="F205" s="125" t="s">
        <v>333</v>
      </c>
      <c r="G205" s="126" t="s">
        <v>156</v>
      </c>
      <c r="H205" s="127">
        <v>6.61</v>
      </c>
      <c r="I205" s="128"/>
      <c r="J205" s="128">
        <f>ROUND(I205*H205,2)</f>
        <v>0</v>
      </c>
      <c r="K205" s="125" t="s">
        <v>1</v>
      </c>
      <c r="L205" s="25"/>
      <c r="M205" s="129" t="s">
        <v>1</v>
      </c>
      <c r="N205" s="130" t="s">
        <v>34</v>
      </c>
      <c r="O205" s="131">
        <v>0</v>
      </c>
      <c r="P205" s="131">
        <f>O205*H205</f>
        <v>0</v>
      </c>
      <c r="Q205" s="131">
        <v>0</v>
      </c>
      <c r="R205" s="131">
        <f>Q205*H205</f>
        <v>0</v>
      </c>
      <c r="S205" s="131">
        <v>0</v>
      </c>
      <c r="T205" s="132">
        <f>S205*H205</f>
        <v>0</v>
      </c>
      <c r="AR205" s="133" t="s">
        <v>157</v>
      </c>
      <c r="AT205" s="133" t="s">
        <v>153</v>
      </c>
      <c r="AU205" s="133" t="s">
        <v>76</v>
      </c>
      <c r="AY205" s="13" t="s">
        <v>152</v>
      </c>
      <c r="BE205" s="134">
        <f>IF(N205="základní",J205,0)</f>
        <v>0</v>
      </c>
      <c r="BF205" s="134">
        <f>IF(N205="snížená",J205,0)</f>
        <v>0</v>
      </c>
      <c r="BG205" s="134">
        <f>IF(N205="zákl. přenesená",J205,0)</f>
        <v>0</v>
      </c>
      <c r="BH205" s="134">
        <f>IF(N205="sníž. přenesená",J205,0)</f>
        <v>0</v>
      </c>
      <c r="BI205" s="134">
        <f>IF(N205="nulová",J205,0)</f>
        <v>0</v>
      </c>
      <c r="BJ205" s="13" t="s">
        <v>76</v>
      </c>
      <c r="BK205" s="134">
        <f>ROUND(I205*H205,2)</f>
        <v>0</v>
      </c>
      <c r="BL205" s="13" t="s">
        <v>157</v>
      </c>
      <c r="BM205" s="133" t="s">
        <v>334</v>
      </c>
    </row>
    <row r="206" spans="2:65" s="1" customFormat="1" ht="16.5" customHeight="1" x14ac:dyDescent="0.2">
      <c r="B206" s="122"/>
      <c r="C206" s="123" t="s">
        <v>335</v>
      </c>
      <c r="D206" s="123" t="s">
        <v>153</v>
      </c>
      <c r="E206" s="124" t="s">
        <v>336</v>
      </c>
      <c r="F206" s="125" t="s">
        <v>337</v>
      </c>
      <c r="G206" s="126" t="s">
        <v>156</v>
      </c>
      <c r="H206" s="127">
        <v>5.33</v>
      </c>
      <c r="I206" s="128"/>
      <c r="J206" s="128">
        <f>ROUND(I206*H206,2)</f>
        <v>0</v>
      </c>
      <c r="K206" s="125" t="s">
        <v>1</v>
      </c>
      <c r="L206" s="25"/>
      <c r="M206" s="129" t="s">
        <v>1</v>
      </c>
      <c r="N206" s="130" t="s">
        <v>34</v>
      </c>
      <c r="O206" s="131">
        <v>0</v>
      </c>
      <c r="P206" s="131">
        <f>O206*H206</f>
        <v>0</v>
      </c>
      <c r="Q206" s="131">
        <v>0</v>
      </c>
      <c r="R206" s="131">
        <f>Q206*H206</f>
        <v>0</v>
      </c>
      <c r="S206" s="131">
        <v>0</v>
      </c>
      <c r="T206" s="132">
        <f>S206*H206</f>
        <v>0</v>
      </c>
      <c r="AR206" s="133" t="s">
        <v>157</v>
      </c>
      <c r="AT206" s="133" t="s">
        <v>153</v>
      </c>
      <c r="AU206" s="133" t="s">
        <v>76</v>
      </c>
      <c r="AY206" s="13" t="s">
        <v>152</v>
      </c>
      <c r="BE206" s="134">
        <f>IF(N206="základní",J206,0)</f>
        <v>0</v>
      </c>
      <c r="BF206" s="134">
        <f>IF(N206="snížená",J206,0)</f>
        <v>0</v>
      </c>
      <c r="BG206" s="134">
        <f>IF(N206="zákl. přenesená",J206,0)</f>
        <v>0</v>
      </c>
      <c r="BH206" s="134">
        <f>IF(N206="sníž. přenesená",J206,0)</f>
        <v>0</v>
      </c>
      <c r="BI206" s="134">
        <f>IF(N206="nulová",J206,0)</f>
        <v>0</v>
      </c>
      <c r="BJ206" s="13" t="s">
        <v>76</v>
      </c>
      <c r="BK206" s="134">
        <f>ROUND(I206*H206,2)</f>
        <v>0</v>
      </c>
      <c r="BL206" s="13" t="s">
        <v>157</v>
      </c>
      <c r="BM206" s="133" t="s">
        <v>338</v>
      </c>
    </row>
    <row r="207" spans="2:65" s="1" customFormat="1" ht="16.5" customHeight="1" x14ac:dyDescent="0.2">
      <c r="B207" s="122"/>
      <c r="C207" s="123" t="s">
        <v>249</v>
      </c>
      <c r="D207" s="123" t="s">
        <v>153</v>
      </c>
      <c r="E207" s="124" t="s">
        <v>339</v>
      </c>
      <c r="F207" s="125" t="s">
        <v>340</v>
      </c>
      <c r="G207" s="126" t="s">
        <v>156</v>
      </c>
      <c r="H207" s="127">
        <v>6.61</v>
      </c>
      <c r="I207" s="128"/>
      <c r="J207" s="128">
        <f>ROUND(I207*H207,2)</f>
        <v>0</v>
      </c>
      <c r="K207" s="125" t="s">
        <v>1</v>
      </c>
      <c r="L207" s="25"/>
      <c r="M207" s="129" t="s">
        <v>1</v>
      </c>
      <c r="N207" s="130" t="s">
        <v>34</v>
      </c>
      <c r="O207" s="131">
        <v>0</v>
      </c>
      <c r="P207" s="131">
        <f>O207*H207</f>
        <v>0</v>
      </c>
      <c r="Q207" s="131">
        <v>0</v>
      </c>
      <c r="R207" s="131">
        <f>Q207*H207</f>
        <v>0</v>
      </c>
      <c r="S207" s="131">
        <v>0</v>
      </c>
      <c r="T207" s="132">
        <f>S207*H207</f>
        <v>0</v>
      </c>
      <c r="AR207" s="133" t="s">
        <v>157</v>
      </c>
      <c r="AT207" s="133" t="s">
        <v>153</v>
      </c>
      <c r="AU207" s="133" t="s">
        <v>76</v>
      </c>
      <c r="AY207" s="13" t="s">
        <v>152</v>
      </c>
      <c r="BE207" s="134">
        <f>IF(N207="základní",J207,0)</f>
        <v>0</v>
      </c>
      <c r="BF207" s="134">
        <f>IF(N207="snížená",J207,0)</f>
        <v>0</v>
      </c>
      <c r="BG207" s="134">
        <f>IF(N207="zákl. přenesená",J207,0)</f>
        <v>0</v>
      </c>
      <c r="BH207" s="134">
        <f>IF(N207="sníž. přenesená",J207,0)</f>
        <v>0</v>
      </c>
      <c r="BI207" s="134">
        <f>IF(N207="nulová",J207,0)</f>
        <v>0</v>
      </c>
      <c r="BJ207" s="13" t="s">
        <v>76</v>
      </c>
      <c r="BK207" s="134">
        <f>ROUND(I207*H207,2)</f>
        <v>0</v>
      </c>
      <c r="BL207" s="13" t="s">
        <v>157</v>
      </c>
      <c r="BM207" s="133" t="s">
        <v>341</v>
      </c>
    </row>
    <row r="208" spans="2:65" s="1" customFormat="1" ht="16.5" customHeight="1" x14ac:dyDescent="0.2">
      <c r="B208" s="122"/>
      <c r="C208" s="123" t="s">
        <v>342</v>
      </c>
      <c r="D208" s="123" t="s">
        <v>153</v>
      </c>
      <c r="E208" s="124" t="s">
        <v>343</v>
      </c>
      <c r="F208" s="125" t="s">
        <v>344</v>
      </c>
      <c r="G208" s="126" t="s">
        <v>198</v>
      </c>
      <c r="H208" s="127">
        <v>47.5</v>
      </c>
      <c r="I208" s="128"/>
      <c r="J208" s="128">
        <f>ROUND(I208*H208,2)</f>
        <v>0</v>
      </c>
      <c r="K208" s="125" t="s">
        <v>1</v>
      </c>
      <c r="L208" s="25"/>
      <c r="M208" s="129" t="s">
        <v>1</v>
      </c>
      <c r="N208" s="130" t="s">
        <v>34</v>
      </c>
      <c r="O208" s="131">
        <v>0</v>
      </c>
      <c r="P208" s="131">
        <f>O208*H208</f>
        <v>0</v>
      </c>
      <c r="Q208" s="131">
        <v>0</v>
      </c>
      <c r="R208" s="131">
        <f>Q208*H208</f>
        <v>0</v>
      </c>
      <c r="S208" s="131">
        <v>0</v>
      </c>
      <c r="T208" s="132">
        <f>S208*H208</f>
        <v>0</v>
      </c>
      <c r="AR208" s="133" t="s">
        <v>157</v>
      </c>
      <c r="AT208" s="133" t="s">
        <v>153</v>
      </c>
      <c r="AU208" s="133" t="s">
        <v>76</v>
      </c>
      <c r="AY208" s="13" t="s">
        <v>152</v>
      </c>
      <c r="BE208" s="134">
        <f>IF(N208="základní",J208,0)</f>
        <v>0</v>
      </c>
      <c r="BF208" s="134">
        <f>IF(N208="snížená",J208,0)</f>
        <v>0</v>
      </c>
      <c r="BG208" s="134">
        <f>IF(N208="zákl. přenesená",J208,0)</f>
        <v>0</v>
      </c>
      <c r="BH208" s="134">
        <f>IF(N208="sníž. přenesená",J208,0)</f>
        <v>0</v>
      </c>
      <c r="BI208" s="134">
        <f>IF(N208="nulová",J208,0)</f>
        <v>0</v>
      </c>
      <c r="BJ208" s="13" t="s">
        <v>76</v>
      </c>
      <c r="BK208" s="134">
        <f>ROUND(I208*H208,2)</f>
        <v>0</v>
      </c>
      <c r="BL208" s="13" t="s">
        <v>157</v>
      </c>
      <c r="BM208" s="133" t="s">
        <v>345</v>
      </c>
    </row>
    <row r="209" spans="2:65" s="10" customFormat="1" ht="25.9" customHeight="1" x14ac:dyDescent="0.2">
      <c r="B209" s="113"/>
      <c r="D209" s="114" t="s">
        <v>68</v>
      </c>
      <c r="E209" s="115" t="s">
        <v>269</v>
      </c>
      <c r="F209" s="115" t="s">
        <v>346</v>
      </c>
      <c r="J209" s="116">
        <f>BK209</f>
        <v>0</v>
      </c>
      <c r="L209" s="113"/>
      <c r="M209" s="117"/>
      <c r="P209" s="118">
        <f>SUM(P210:P212)</f>
        <v>0</v>
      </c>
      <c r="R209" s="118">
        <f>SUM(R210:R212)</f>
        <v>0</v>
      </c>
      <c r="T209" s="119">
        <f>SUM(T210:T212)</f>
        <v>0</v>
      </c>
      <c r="AR209" s="114" t="s">
        <v>76</v>
      </c>
      <c r="AT209" s="120" t="s">
        <v>68</v>
      </c>
      <c r="AU209" s="120" t="s">
        <v>69</v>
      </c>
      <c r="AY209" s="114" t="s">
        <v>152</v>
      </c>
      <c r="BK209" s="121">
        <f>SUM(BK210:BK212)</f>
        <v>0</v>
      </c>
    </row>
    <row r="210" spans="2:65" s="1" customFormat="1" ht="21.75" customHeight="1" x14ac:dyDescent="0.2">
      <c r="B210" s="122"/>
      <c r="C210" s="123" t="s">
        <v>252</v>
      </c>
      <c r="D210" s="123" t="s">
        <v>153</v>
      </c>
      <c r="E210" s="124" t="s">
        <v>347</v>
      </c>
      <c r="F210" s="125" t="s">
        <v>348</v>
      </c>
      <c r="G210" s="126" t="s">
        <v>201</v>
      </c>
      <c r="H210" s="127">
        <v>5</v>
      </c>
      <c r="I210" s="128"/>
      <c r="J210" s="128">
        <f>ROUND(I210*H210,2)</f>
        <v>0</v>
      </c>
      <c r="K210" s="125" t="s">
        <v>1</v>
      </c>
      <c r="L210" s="25"/>
      <c r="M210" s="129" t="s">
        <v>1</v>
      </c>
      <c r="N210" s="130" t="s">
        <v>34</v>
      </c>
      <c r="O210" s="131">
        <v>0</v>
      </c>
      <c r="P210" s="131">
        <f>O210*H210</f>
        <v>0</v>
      </c>
      <c r="Q210" s="131">
        <v>0</v>
      </c>
      <c r="R210" s="131">
        <f>Q210*H210</f>
        <v>0</v>
      </c>
      <c r="S210" s="131">
        <v>0</v>
      </c>
      <c r="T210" s="132">
        <f>S210*H210</f>
        <v>0</v>
      </c>
      <c r="AR210" s="133" t="s">
        <v>157</v>
      </c>
      <c r="AT210" s="133" t="s">
        <v>153</v>
      </c>
      <c r="AU210" s="133" t="s">
        <v>76</v>
      </c>
      <c r="AY210" s="13" t="s">
        <v>152</v>
      </c>
      <c r="BE210" s="134">
        <f>IF(N210="základní",J210,0)</f>
        <v>0</v>
      </c>
      <c r="BF210" s="134">
        <f>IF(N210="snížená",J210,0)</f>
        <v>0</v>
      </c>
      <c r="BG210" s="134">
        <f>IF(N210="zákl. přenesená",J210,0)</f>
        <v>0</v>
      </c>
      <c r="BH210" s="134">
        <f>IF(N210="sníž. přenesená",J210,0)</f>
        <v>0</v>
      </c>
      <c r="BI210" s="134">
        <f>IF(N210="nulová",J210,0)</f>
        <v>0</v>
      </c>
      <c r="BJ210" s="13" t="s">
        <v>76</v>
      </c>
      <c r="BK210" s="134">
        <f>ROUND(I210*H210,2)</f>
        <v>0</v>
      </c>
      <c r="BL210" s="13" t="s">
        <v>157</v>
      </c>
      <c r="BM210" s="133" t="s">
        <v>349</v>
      </c>
    </row>
    <row r="211" spans="2:65" s="1" customFormat="1" ht="21.75" customHeight="1" x14ac:dyDescent="0.2">
      <c r="B211" s="122"/>
      <c r="C211" s="123" t="s">
        <v>350</v>
      </c>
      <c r="D211" s="123" t="s">
        <v>153</v>
      </c>
      <c r="E211" s="124" t="s">
        <v>351</v>
      </c>
      <c r="F211" s="125" t="s">
        <v>352</v>
      </c>
      <c r="G211" s="126" t="s">
        <v>201</v>
      </c>
      <c r="H211" s="127">
        <v>1</v>
      </c>
      <c r="I211" s="128"/>
      <c r="J211" s="128">
        <f>ROUND(I211*H211,2)</f>
        <v>0</v>
      </c>
      <c r="K211" s="125" t="s">
        <v>1</v>
      </c>
      <c r="L211" s="25"/>
      <c r="M211" s="129" t="s">
        <v>1</v>
      </c>
      <c r="N211" s="130" t="s">
        <v>34</v>
      </c>
      <c r="O211" s="131">
        <v>0</v>
      </c>
      <c r="P211" s="131">
        <f>O211*H211</f>
        <v>0</v>
      </c>
      <c r="Q211" s="131">
        <v>0</v>
      </c>
      <c r="R211" s="131">
        <f>Q211*H211</f>
        <v>0</v>
      </c>
      <c r="S211" s="131">
        <v>0</v>
      </c>
      <c r="T211" s="132">
        <f>S211*H211</f>
        <v>0</v>
      </c>
      <c r="AR211" s="133" t="s">
        <v>157</v>
      </c>
      <c r="AT211" s="133" t="s">
        <v>153</v>
      </c>
      <c r="AU211" s="133" t="s">
        <v>76</v>
      </c>
      <c r="AY211" s="13" t="s">
        <v>152</v>
      </c>
      <c r="BE211" s="134">
        <f>IF(N211="základní",J211,0)</f>
        <v>0</v>
      </c>
      <c r="BF211" s="134">
        <f>IF(N211="snížená",J211,0)</f>
        <v>0</v>
      </c>
      <c r="BG211" s="134">
        <f>IF(N211="zákl. přenesená",J211,0)</f>
        <v>0</v>
      </c>
      <c r="BH211" s="134">
        <f>IF(N211="sníž. přenesená",J211,0)</f>
        <v>0</v>
      </c>
      <c r="BI211" s="134">
        <f>IF(N211="nulová",J211,0)</f>
        <v>0</v>
      </c>
      <c r="BJ211" s="13" t="s">
        <v>76</v>
      </c>
      <c r="BK211" s="134">
        <f>ROUND(I211*H211,2)</f>
        <v>0</v>
      </c>
      <c r="BL211" s="13" t="s">
        <v>157</v>
      </c>
      <c r="BM211" s="133" t="s">
        <v>353</v>
      </c>
    </row>
    <row r="212" spans="2:65" s="1" customFormat="1" ht="21.75" customHeight="1" x14ac:dyDescent="0.2">
      <c r="B212" s="122"/>
      <c r="C212" s="123" t="s">
        <v>257</v>
      </c>
      <c r="D212" s="123" t="s">
        <v>153</v>
      </c>
      <c r="E212" s="124" t="s">
        <v>354</v>
      </c>
      <c r="F212" s="125" t="s">
        <v>355</v>
      </c>
      <c r="G212" s="126" t="s">
        <v>201</v>
      </c>
      <c r="H212" s="127">
        <v>2</v>
      </c>
      <c r="I212" s="128"/>
      <c r="J212" s="128">
        <f>ROUND(I212*H212,2)</f>
        <v>0</v>
      </c>
      <c r="K212" s="125" t="s">
        <v>1</v>
      </c>
      <c r="L212" s="25"/>
      <c r="M212" s="129" t="s">
        <v>1</v>
      </c>
      <c r="N212" s="130" t="s">
        <v>34</v>
      </c>
      <c r="O212" s="131">
        <v>0</v>
      </c>
      <c r="P212" s="131">
        <f>O212*H212</f>
        <v>0</v>
      </c>
      <c r="Q212" s="131">
        <v>0</v>
      </c>
      <c r="R212" s="131">
        <f>Q212*H212</f>
        <v>0</v>
      </c>
      <c r="S212" s="131">
        <v>0</v>
      </c>
      <c r="T212" s="132">
        <f>S212*H212</f>
        <v>0</v>
      </c>
      <c r="AR212" s="133" t="s">
        <v>157</v>
      </c>
      <c r="AT212" s="133" t="s">
        <v>153</v>
      </c>
      <c r="AU212" s="133" t="s">
        <v>76</v>
      </c>
      <c r="AY212" s="13" t="s">
        <v>152</v>
      </c>
      <c r="BE212" s="134">
        <f>IF(N212="základní",J212,0)</f>
        <v>0</v>
      </c>
      <c r="BF212" s="134">
        <f>IF(N212="snížená",J212,0)</f>
        <v>0</v>
      </c>
      <c r="BG212" s="134">
        <f>IF(N212="zákl. přenesená",J212,0)</f>
        <v>0</v>
      </c>
      <c r="BH212" s="134">
        <f>IF(N212="sníž. přenesená",J212,0)</f>
        <v>0</v>
      </c>
      <c r="BI212" s="134">
        <f>IF(N212="nulová",J212,0)</f>
        <v>0</v>
      </c>
      <c r="BJ212" s="13" t="s">
        <v>76</v>
      </c>
      <c r="BK212" s="134">
        <f>ROUND(I212*H212,2)</f>
        <v>0</v>
      </c>
      <c r="BL212" s="13" t="s">
        <v>157</v>
      </c>
      <c r="BM212" s="133" t="s">
        <v>356</v>
      </c>
    </row>
    <row r="213" spans="2:65" s="10" customFormat="1" ht="25.9" customHeight="1" x14ac:dyDescent="0.2">
      <c r="B213" s="113"/>
      <c r="D213" s="114" t="s">
        <v>68</v>
      </c>
      <c r="E213" s="115" t="s">
        <v>319</v>
      </c>
      <c r="F213" s="115" t="s">
        <v>357</v>
      </c>
      <c r="J213" s="116">
        <f>BK213</f>
        <v>0</v>
      </c>
      <c r="L213" s="113"/>
      <c r="M213" s="117"/>
      <c r="P213" s="118">
        <f>SUM(P214:P216)</f>
        <v>0</v>
      </c>
      <c r="R213" s="118">
        <f>SUM(R214:R216)</f>
        <v>0</v>
      </c>
      <c r="T213" s="119">
        <f>SUM(T214:T216)</f>
        <v>0</v>
      </c>
      <c r="AR213" s="114" t="s">
        <v>76</v>
      </c>
      <c r="AT213" s="120" t="s">
        <v>68</v>
      </c>
      <c r="AU213" s="120" t="s">
        <v>69</v>
      </c>
      <c r="AY213" s="114" t="s">
        <v>152</v>
      </c>
      <c r="BK213" s="121">
        <f>SUM(BK214:BK217)</f>
        <v>0</v>
      </c>
    </row>
    <row r="214" spans="2:65" s="1" customFormat="1" ht="16.5" customHeight="1" x14ac:dyDescent="0.2">
      <c r="B214" s="122"/>
      <c r="C214" s="123" t="s">
        <v>358</v>
      </c>
      <c r="D214" s="123" t="s">
        <v>153</v>
      </c>
      <c r="E214" s="124" t="s">
        <v>359</v>
      </c>
      <c r="F214" s="125" t="s">
        <v>360</v>
      </c>
      <c r="G214" s="126" t="s">
        <v>167</v>
      </c>
      <c r="H214" s="127">
        <v>276.73</v>
      </c>
      <c r="I214" s="128"/>
      <c r="J214" s="128">
        <f>ROUND(I214*H214,2)</f>
        <v>0</v>
      </c>
      <c r="K214" s="125" t="s">
        <v>1</v>
      </c>
      <c r="L214" s="25"/>
      <c r="M214" s="129" t="s">
        <v>1</v>
      </c>
      <c r="N214" s="130" t="s">
        <v>34</v>
      </c>
      <c r="O214" s="131">
        <v>0</v>
      </c>
      <c r="P214" s="131">
        <f>O214*H214</f>
        <v>0</v>
      </c>
      <c r="Q214" s="131">
        <v>0</v>
      </c>
      <c r="R214" s="131">
        <f>Q214*H214</f>
        <v>0</v>
      </c>
      <c r="S214" s="131">
        <v>0</v>
      </c>
      <c r="T214" s="132">
        <f>S214*H214</f>
        <v>0</v>
      </c>
      <c r="AR214" s="133" t="s">
        <v>157</v>
      </c>
      <c r="AT214" s="133" t="s">
        <v>153</v>
      </c>
      <c r="AU214" s="133" t="s">
        <v>76</v>
      </c>
      <c r="AY214" s="13" t="s">
        <v>152</v>
      </c>
      <c r="BE214" s="134">
        <f>IF(N214="základní",J214,0)</f>
        <v>0</v>
      </c>
      <c r="BF214" s="134">
        <f>IF(N214="snížená",J214,0)</f>
        <v>0</v>
      </c>
      <c r="BG214" s="134">
        <f>IF(N214="zákl. přenesená",J214,0)</f>
        <v>0</v>
      </c>
      <c r="BH214" s="134">
        <f>IF(N214="sníž. přenesená",J214,0)</f>
        <v>0</v>
      </c>
      <c r="BI214" s="134">
        <f>IF(N214="nulová",J214,0)</f>
        <v>0</v>
      </c>
      <c r="BJ214" s="13" t="s">
        <v>76</v>
      </c>
      <c r="BK214" s="134">
        <f>ROUND(I214*H214,2)</f>
        <v>0</v>
      </c>
      <c r="BL214" s="13" t="s">
        <v>157</v>
      </c>
      <c r="BM214" s="133" t="s">
        <v>361</v>
      </c>
    </row>
    <row r="215" spans="2:65" s="1" customFormat="1" ht="16.5" customHeight="1" x14ac:dyDescent="0.2">
      <c r="B215" s="122"/>
      <c r="C215" s="123" t="s">
        <v>262</v>
      </c>
      <c r="D215" s="123" t="s">
        <v>153</v>
      </c>
      <c r="E215" s="124" t="s">
        <v>362</v>
      </c>
      <c r="F215" s="125" t="s">
        <v>363</v>
      </c>
      <c r="G215" s="126" t="s">
        <v>167</v>
      </c>
      <c r="H215" s="127">
        <v>553.46</v>
      </c>
      <c r="I215" s="128"/>
      <c r="J215" s="128">
        <f>ROUND(I215*H215,2)</f>
        <v>0</v>
      </c>
      <c r="K215" s="125" t="s">
        <v>1</v>
      </c>
      <c r="L215" s="25"/>
      <c r="M215" s="129" t="s">
        <v>1</v>
      </c>
      <c r="N215" s="130" t="s">
        <v>34</v>
      </c>
      <c r="O215" s="131">
        <v>0</v>
      </c>
      <c r="P215" s="131">
        <f>O215*H215</f>
        <v>0</v>
      </c>
      <c r="Q215" s="131">
        <v>0</v>
      </c>
      <c r="R215" s="131">
        <f>Q215*H215</f>
        <v>0</v>
      </c>
      <c r="S215" s="131">
        <v>0</v>
      </c>
      <c r="T215" s="132">
        <f>S215*H215</f>
        <v>0</v>
      </c>
      <c r="AR215" s="133" t="s">
        <v>157</v>
      </c>
      <c r="AT215" s="133" t="s">
        <v>153</v>
      </c>
      <c r="AU215" s="133" t="s">
        <v>76</v>
      </c>
      <c r="AY215" s="13" t="s">
        <v>152</v>
      </c>
      <c r="BE215" s="134">
        <f>IF(N215="základní",J215,0)</f>
        <v>0</v>
      </c>
      <c r="BF215" s="134">
        <f>IF(N215="snížená",J215,0)</f>
        <v>0</v>
      </c>
      <c r="BG215" s="134">
        <f>IF(N215="zákl. přenesená",J215,0)</f>
        <v>0</v>
      </c>
      <c r="BH215" s="134">
        <f>IF(N215="sníž. přenesená",J215,0)</f>
        <v>0</v>
      </c>
      <c r="BI215" s="134">
        <f>IF(N215="nulová",J215,0)</f>
        <v>0</v>
      </c>
      <c r="BJ215" s="13" t="s">
        <v>76</v>
      </c>
      <c r="BK215" s="134">
        <f>ROUND(I215*H215,2)</f>
        <v>0</v>
      </c>
      <c r="BL215" s="13" t="s">
        <v>157</v>
      </c>
      <c r="BM215" s="133" t="s">
        <v>364</v>
      </c>
    </row>
    <row r="216" spans="2:65" s="1" customFormat="1" ht="16.5" customHeight="1" x14ac:dyDescent="0.2">
      <c r="B216" s="122"/>
      <c r="C216" s="123" t="s">
        <v>270</v>
      </c>
      <c r="D216" s="123" t="s">
        <v>153</v>
      </c>
      <c r="E216" s="124" t="s">
        <v>365</v>
      </c>
      <c r="F216" s="125" t="s">
        <v>366</v>
      </c>
      <c r="G216" s="126" t="s">
        <v>167</v>
      </c>
      <c r="H216" s="127">
        <v>276.73</v>
      </c>
      <c r="I216" s="128"/>
      <c r="J216" s="128">
        <f>ROUND(I216*H216,2)</f>
        <v>0</v>
      </c>
      <c r="K216" s="125" t="s">
        <v>1</v>
      </c>
      <c r="L216" s="25"/>
      <c r="M216" s="129" t="s">
        <v>1</v>
      </c>
      <c r="N216" s="130" t="s">
        <v>34</v>
      </c>
      <c r="O216" s="131">
        <v>0</v>
      </c>
      <c r="P216" s="131">
        <f>O216*H216</f>
        <v>0</v>
      </c>
      <c r="Q216" s="131">
        <v>0</v>
      </c>
      <c r="R216" s="131">
        <f>Q216*H216</f>
        <v>0</v>
      </c>
      <c r="S216" s="131">
        <v>0</v>
      </c>
      <c r="T216" s="132">
        <f>S216*H216</f>
        <v>0</v>
      </c>
      <c r="AR216" s="133" t="s">
        <v>157</v>
      </c>
      <c r="AT216" s="133" t="s">
        <v>153</v>
      </c>
      <c r="AU216" s="133" t="s">
        <v>76</v>
      </c>
      <c r="AY216" s="13" t="s">
        <v>152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13" t="s">
        <v>76</v>
      </c>
      <c r="BK216" s="134">
        <f>ROUND(I216*H216,2)</f>
        <v>0</v>
      </c>
      <c r="BL216" s="13" t="s">
        <v>157</v>
      </c>
      <c r="BM216" s="133" t="s">
        <v>367</v>
      </c>
    </row>
    <row r="217" spans="2:65" s="1" customFormat="1" ht="16.5" customHeight="1" x14ac:dyDescent="0.2">
      <c r="B217" s="122"/>
      <c r="C217" s="123" t="s">
        <v>1510</v>
      </c>
      <c r="D217" s="123" t="s">
        <v>153</v>
      </c>
      <c r="E217" s="124"/>
      <c r="F217" s="125" t="s">
        <v>1511</v>
      </c>
      <c r="G217" s="126" t="s">
        <v>201</v>
      </c>
      <c r="H217" s="127">
        <v>30</v>
      </c>
      <c r="I217" s="128"/>
      <c r="J217" s="128">
        <f>ROUND(I217*H217,2)</f>
        <v>0</v>
      </c>
      <c r="K217" s="171"/>
      <c r="L217" s="25"/>
      <c r="M217" s="129"/>
      <c r="N217" s="130" t="s">
        <v>34</v>
      </c>
      <c r="O217" s="131">
        <v>0</v>
      </c>
      <c r="P217" s="131">
        <f>O217*H217</f>
        <v>0</v>
      </c>
      <c r="Q217" s="131">
        <v>0</v>
      </c>
      <c r="R217" s="131">
        <f>Q217*H217</f>
        <v>0</v>
      </c>
      <c r="S217" s="131">
        <v>0</v>
      </c>
      <c r="T217" s="132">
        <f>S217*H217</f>
        <v>0</v>
      </c>
      <c r="AR217" s="133" t="s">
        <v>157</v>
      </c>
      <c r="AT217" s="133" t="s">
        <v>153</v>
      </c>
      <c r="AU217" s="133" t="s">
        <v>76</v>
      </c>
      <c r="AY217" s="13" t="s">
        <v>152</v>
      </c>
      <c r="BE217" s="134">
        <f>IF(N217="základní",J217,0)</f>
        <v>0</v>
      </c>
      <c r="BF217" s="134">
        <f>IF(N217="snížená",J217,0)</f>
        <v>0</v>
      </c>
      <c r="BG217" s="134">
        <f>IF(N217="zákl. přenesená",J217,0)</f>
        <v>0</v>
      </c>
      <c r="BH217" s="134">
        <f>IF(N217="sníž. přenesená",J217,0)</f>
        <v>0</v>
      </c>
      <c r="BI217" s="134">
        <f>IF(N217="nulová",J217,0)</f>
        <v>0</v>
      </c>
      <c r="BJ217" s="13" t="s">
        <v>76</v>
      </c>
      <c r="BK217" s="134">
        <f>ROUND(I217*H217,2)</f>
        <v>0</v>
      </c>
      <c r="BL217" s="13" t="s">
        <v>157</v>
      </c>
      <c r="BM217" s="133"/>
    </row>
    <row r="218" spans="2:65" s="10" customFormat="1" ht="25.9" customHeight="1" x14ac:dyDescent="0.2">
      <c r="B218" s="113"/>
      <c r="D218" s="114" t="s">
        <v>68</v>
      </c>
      <c r="E218" s="115" t="s">
        <v>368</v>
      </c>
      <c r="F218" s="115" t="s">
        <v>369</v>
      </c>
      <c r="J218" s="116">
        <f>BK218</f>
        <v>0</v>
      </c>
      <c r="L218" s="113"/>
      <c r="M218" s="117"/>
      <c r="P218" s="118">
        <f>SUM(P219:P226)</f>
        <v>0</v>
      </c>
      <c r="R218" s="118">
        <f>SUM(R219:R226)</f>
        <v>0</v>
      </c>
      <c r="T218" s="119">
        <f>SUM(T219:T226)</f>
        <v>0</v>
      </c>
      <c r="AR218" s="114" t="s">
        <v>76</v>
      </c>
      <c r="AT218" s="120" t="s">
        <v>68</v>
      </c>
      <c r="AU218" s="120" t="s">
        <v>69</v>
      </c>
      <c r="AY218" s="114" t="s">
        <v>152</v>
      </c>
      <c r="BK218" s="121">
        <f>SUM(BK219:BK228)</f>
        <v>0</v>
      </c>
    </row>
    <row r="219" spans="2:65" s="1" customFormat="1" ht="16.5" customHeight="1" x14ac:dyDescent="0.2">
      <c r="B219" s="122"/>
      <c r="C219" s="123" t="s">
        <v>266</v>
      </c>
      <c r="D219" s="123" t="s">
        <v>153</v>
      </c>
      <c r="E219" s="124" t="s">
        <v>370</v>
      </c>
      <c r="F219" s="125" t="s">
        <v>371</v>
      </c>
      <c r="G219" s="126" t="s">
        <v>167</v>
      </c>
      <c r="H219" s="127">
        <v>173.56700000000001</v>
      </c>
      <c r="I219" s="128"/>
      <c r="J219" s="128">
        <f t="shared" ref="J219:J226" si="40">ROUND(I219*H219,2)</f>
        <v>0</v>
      </c>
      <c r="K219" s="125" t="s">
        <v>1</v>
      </c>
      <c r="L219" s="25"/>
      <c r="M219" s="129" t="s">
        <v>1</v>
      </c>
      <c r="N219" s="130" t="s">
        <v>34</v>
      </c>
      <c r="O219" s="131">
        <v>0</v>
      </c>
      <c r="P219" s="131">
        <f t="shared" ref="P219:P226" si="41">O219*H219</f>
        <v>0</v>
      </c>
      <c r="Q219" s="131">
        <v>0</v>
      </c>
      <c r="R219" s="131">
        <f t="shared" ref="R219:R226" si="42">Q219*H219</f>
        <v>0</v>
      </c>
      <c r="S219" s="131">
        <v>0</v>
      </c>
      <c r="T219" s="132">
        <f t="shared" ref="T219:T226" si="43">S219*H219</f>
        <v>0</v>
      </c>
      <c r="AR219" s="133" t="s">
        <v>157</v>
      </c>
      <c r="AT219" s="133" t="s">
        <v>153</v>
      </c>
      <c r="AU219" s="133" t="s">
        <v>76</v>
      </c>
      <c r="AY219" s="13" t="s">
        <v>152</v>
      </c>
      <c r="BE219" s="134">
        <f t="shared" ref="BE219:BE226" si="44">IF(N219="základní",J219,0)</f>
        <v>0</v>
      </c>
      <c r="BF219" s="134">
        <f t="shared" ref="BF219:BF226" si="45">IF(N219="snížená",J219,0)</f>
        <v>0</v>
      </c>
      <c r="BG219" s="134">
        <f t="shared" ref="BG219:BG226" si="46">IF(N219="zákl. přenesená",J219,0)</f>
        <v>0</v>
      </c>
      <c r="BH219" s="134">
        <f t="shared" ref="BH219:BH226" si="47">IF(N219="sníž. přenesená",J219,0)</f>
        <v>0</v>
      </c>
      <c r="BI219" s="134">
        <f t="shared" ref="BI219:BI226" si="48">IF(N219="nulová",J219,0)</f>
        <v>0</v>
      </c>
      <c r="BJ219" s="13" t="s">
        <v>76</v>
      </c>
      <c r="BK219" s="134">
        <f t="shared" ref="BK219:BK226" si="49">ROUND(I219*H219,2)</f>
        <v>0</v>
      </c>
      <c r="BL219" s="13" t="s">
        <v>157</v>
      </c>
      <c r="BM219" s="133" t="s">
        <v>372</v>
      </c>
    </row>
    <row r="220" spans="2:65" s="1" customFormat="1" ht="16.5" customHeight="1" x14ac:dyDescent="0.2">
      <c r="B220" s="122"/>
      <c r="C220" s="123" t="s">
        <v>327</v>
      </c>
      <c r="D220" s="123" t="s">
        <v>153</v>
      </c>
      <c r="E220" s="124" t="s">
        <v>373</v>
      </c>
      <c r="F220" s="125" t="s">
        <v>374</v>
      </c>
      <c r="G220" s="126" t="s">
        <v>201</v>
      </c>
      <c r="H220" s="127">
        <v>10</v>
      </c>
      <c r="I220" s="128"/>
      <c r="J220" s="128">
        <f t="shared" si="40"/>
        <v>0</v>
      </c>
      <c r="K220" s="125" t="s">
        <v>1</v>
      </c>
      <c r="L220" s="25"/>
      <c r="M220" s="129" t="s">
        <v>1</v>
      </c>
      <c r="N220" s="130" t="s">
        <v>34</v>
      </c>
      <c r="O220" s="131">
        <v>0</v>
      </c>
      <c r="P220" s="131">
        <f t="shared" si="41"/>
        <v>0</v>
      </c>
      <c r="Q220" s="131">
        <v>0</v>
      </c>
      <c r="R220" s="131">
        <f t="shared" si="42"/>
        <v>0</v>
      </c>
      <c r="S220" s="131">
        <v>0</v>
      </c>
      <c r="T220" s="132">
        <f t="shared" si="43"/>
        <v>0</v>
      </c>
      <c r="AR220" s="133" t="s">
        <v>157</v>
      </c>
      <c r="AT220" s="133" t="s">
        <v>153</v>
      </c>
      <c r="AU220" s="133" t="s">
        <v>76</v>
      </c>
      <c r="AY220" s="13" t="s">
        <v>152</v>
      </c>
      <c r="BE220" s="134">
        <f t="shared" si="44"/>
        <v>0</v>
      </c>
      <c r="BF220" s="134">
        <f t="shared" si="45"/>
        <v>0</v>
      </c>
      <c r="BG220" s="134">
        <f t="shared" si="46"/>
        <v>0</v>
      </c>
      <c r="BH220" s="134">
        <f t="shared" si="47"/>
        <v>0</v>
      </c>
      <c r="BI220" s="134">
        <f t="shared" si="48"/>
        <v>0</v>
      </c>
      <c r="BJ220" s="13" t="s">
        <v>76</v>
      </c>
      <c r="BK220" s="134">
        <f t="shared" si="49"/>
        <v>0</v>
      </c>
      <c r="BL220" s="13" t="s">
        <v>157</v>
      </c>
      <c r="BM220" s="133" t="s">
        <v>375</v>
      </c>
    </row>
    <row r="221" spans="2:65" s="1" customFormat="1" ht="16.5" customHeight="1" x14ac:dyDescent="0.2">
      <c r="B221" s="122"/>
      <c r="C221" s="123" t="s">
        <v>269</v>
      </c>
      <c r="D221" s="123" t="s">
        <v>153</v>
      </c>
      <c r="E221" s="124" t="s">
        <v>376</v>
      </c>
      <c r="F221" s="125" t="s">
        <v>377</v>
      </c>
      <c r="G221" s="126" t="s">
        <v>201</v>
      </c>
      <c r="H221" s="127">
        <v>6</v>
      </c>
      <c r="I221" s="128"/>
      <c r="J221" s="128">
        <f t="shared" si="40"/>
        <v>0</v>
      </c>
      <c r="K221" s="125" t="s">
        <v>1</v>
      </c>
      <c r="L221" s="25"/>
      <c r="M221" s="129" t="s">
        <v>1</v>
      </c>
      <c r="N221" s="130" t="s">
        <v>34</v>
      </c>
      <c r="O221" s="131">
        <v>0</v>
      </c>
      <c r="P221" s="131">
        <f t="shared" si="41"/>
        <v>0</v>
      </c>
      <c r="Q221" s="131">
        <v>0</v>
      </c>
      <c r="R221" s="131">
        <f t="shared" si="42"/>
        <v>0</v>
      </c>
      <c r="S221" s="131">
        <v>0</v>
      </c>
      <c r="T221" s="132">
        <f t="shared" si="43"/>
        <v>0</v>
      </c>
      <c r="AR221" s="133" t="s">
        <v>157</v>
      </c>
      <c r="AT221" s="133" t="s">
        <v>153</v>
      </c>
      <c r="AU221" s="133" t="s">
        <v>76</v>
      </c>
      <c r="AY221" s="13" t="s">
        <v>152</v>
      </c>
      <c r="BE221" s="134">
        <f t="shared" si="44"/>
        <v>0</v>
      </c>
      <c r="BF221" s="134">
        <f t="shared" si="45"/>
        <v>0</v>
      </c>
      <c r="BG221" s="134">
        <f t="shared" si="46"/>
        <v>0</v>
      </c>
      <c r="BH221" s="134">
        <f t="shared" si="47"/>
        <v>0</v>
      </c>
      <c r="BI221" s="134">
        <f t="shared" si="48"/>
        <v>0</v>
      </c>
      <c r="BJ221" s="13" t="s">
        <v>76</v>
      </c>
      <c r="BK221" s="134">
        <f t="shared" si="49"/>
        <v>0</v>
      </c>
      <c r="BL221" s="13" t="s">
        <v>157</v>
      </c>
      <c r="BM221" s="133" t="s">
        <v>378</v>
      </c>
    </row>
    <row r="222" spans="2:65" s="1" customFormat="1" ht="16.5" customHeight="1" x14ac:dyDescent="0.2">
      <c r="B222" s="122"/>
      <c r="C222" s="123" t="s">
        <v>379</v>
      </c>
      <c r="D222" s="123" t="s">
        <v>153</v>
      </c>
      <c r="E222" s="124" t="s">
        <v>380</v>
      </c>
      <c r="F222" s="125" t="s">
        <v>381</v>
      </c>
      <c r="G222" s="126" t="s">
        <v>201</v>
      </c>
      <c r="H222" s="127">
        <v>2</v>
      </c>
      <c r="I222" s="128"/>
      <c r="J222" s="128">
        <f t="shared" si="40"/>
        <v>0</v>
      </c>
      <c r="K222" s="125" t="s">
        <v>1</v>
      </c>
      <c r="L222" s="25"/>
      <c r="M222" s="129" t="s">
        <v>1</v>
      </c>
      <c r="N222" s="130" t="s">
        <v>34</v>
      </c>
      <c r="O222" s="131">
        <v>0</v>
      </c>
      <c r="P222" s="131">
        <f t="shared" si="41"/>
        <v>0</v>
      </c>
      <c r="Q222" s="131">
        <v>0</v>
      </c>
      <c r="R222" s="131">
        <f t="shared" si="42"/>
        <v>0</v>
      </c>
      <c r="S222" s="131">
        <v>0</v>
      </c>
      <c r="T222" s="132">
        <f t="shared" si="43"/>
        <v>0</v>
      </c>
      <c r="AR222" s="133" t="s">
        <v>157</v>
      </c>
      <c r="AT222" s="133" t="s">
        <v>153</v>
      </c>
      <c r="AU222" s="133" t="s">
        <v>76</v>
      </c>
      <c r="AY222" s="13" t="s">
        <v>152</v>
      </c>
      <c r="BE222" s="134">
        <f t="shared" si="44"/>
        <v>0</v>
      </c>
      <c r="BF222" s="134">
        <f t="shared" si="45"/>
        <v>0</v>
      </c>
      <c r="BG222" s="134">
        <f t="shared" si="46"/>
        <v>0</v>
      </c>
      <c r="BH222" s="134">
        <f t="shared" si="47"/>
        <v>0</v>
      </c>
      <c r="BI222" s="134">
        <f t="shared" si="48"/>
        <v>0</v>
      </c>
      <c r="BJ222" s="13" t="s">
        <v>76</v>
      </c>
      <c r="BK222" s="134">
        <f t="shared" si="49"/>
        <v>0</v>
      </c>
      <c r="BL222" s="13" t="s">
        <v>157</v>
      </c>
      <c r="BM222" s="133" t="s">
        <v>382</v>
      </c>
    </row>
    <row r="223" spans="2:65" s="1" customFormat="1" ht="16.5" customHeight="1" x14ac:dyDescent="0.2">
      <c r="B223" s="122"/>
      <c r="C223" s="123" t="s">
        <v>275</v>
      </c>
      <c r="D223" s="123" t="s">
        <v>153</v>
      </c>
      <c r="E223" s="124" t="s">
        <v>383</v>
      </c>
      <c r="F223" s="125" t="s">
        <v>384</v>
      </c>
      <c r="G223" s="126" t="s">
        <v>201</v>
      </c>
      <c r="H223" s="127">
        <v>1</v>
      </c>
      <c r="I223" s="128"/>
      <c r="J223" s="128">
        <f t="shared" si="40"/>
        <v>0</v>
      </c>
      <c r="K223" s="125" t="s">
        <v>1</v>
      </c>
      <c r="L223" s="25"/>
      <c r="M223" s="129" t="s">
        <v>1</v>
      </c>
      <c r="N223" s="130" t="s">
        <v>34</v>
      </c>
      <c r="O223" s="131">
        <v>0</v>
      </c>
      <c r="P223" s="131">
        <f t="shared" si="41"/>
        <v>0</v>
      </c>
      <c r="Q223" s="131">
        <v>0</v>
      </c>
      <c r="R223" s="131">
        <f t="shared" si="42"/>
        <v>0</v>
      </c>
      <c r="S223" s="131">
        <v>0</v>
      </c>
      <c r="T223" s="132">
        <f t="shared" si="43"/>
        <v>0</v>
      </c>
      <c r="AR223" s="133" t="s">
        <v>157</v>
      </c>
      <c r="AT223" s="133" t="s">
        <v>153</v>
      </c>
      <c r="AU223" s="133" t="s">
        <v>76</v>
      </c>
      <c r="AY223" s="13" t="s">
        <v>152</v>
      </c>
      <c r="BE223" s="134">
        <f t="shared" si="44"/>
        <v>0</v>
      </c>
      <c r="BF223" s="134">
        <f t="shared" si="45"/>
        <v>0</v>
      </c>
      <c r="BG223" s="134">
        <f t="shared" si="46"/>
        <v>0</v>
      </c>
      <c r="BH223" s="134">
        <f t="shared" si="47"/>
        <v>0</v>
      </c>
      <c r="BI223" s="134">
        <f t="shared" si="48"/>
        <v>0</v>
      </c>
      <c r="BJ223" s="13" t="s">
        <v>76</v>
      </c>
      <c r="BK223" s="134">
        <f t="shared" si="49"/>
        <v>0</v>
      </c>
      <c r="BL223" s="13" t="s">
        <v>157</v>
      </c>
      <c r="BM223" s="133" t="s">
        <v>385</v>
      </c>
    </row>
    <row r="224" spans="2:65" s="1" customFormat="1" ht="16.5" customHeight="1" x14ac:dyDescent="0.2">
      <c r="B224" s="122"/>
      <c r="C224" s="123" t="s">
        <v>386</v>
      </c>
      <c r="D224" s="123" t="s">
        <v>153</v>
      </c>
      <c r="E224" s="124" t="s">
        <v>387</v>
      </c>
      <c r="F224" s="125" t="s">
        <v>388</v>
      </c>
      <c r="G224" s="126" t="s">
        <v>201</v>
      </c>
      <c r="H224" s="127">
        <v>1</v>
      </c>
      <c r="I224" s="128"/>
      <c r="J224" s="128">
        <f t="shared" si="40"/>
        <v>0</v>
      </c>
      <c r="K224" s="125" t="s">
        <v>1</v>
      </c>
      <c r="L224" s="25"/>
      <c r="M224" s="129" t="s">
        <v>1</v>
      </c>
      <c r="N224" s="130" t="s">
        <v>34</v>
      </c>
      <c r="O224" s="131">
        <v>0</v>
      </c>
      <c r="P224" s="131">
        <f t="shared" si="41"/>
        <v>0</v>
      </c>
      <c r="Q224" s="131">
        <v>0</v>
      </c>
      <c r="R224" s="131">
        <f t="shared" si="42"/>
        <v>0</v>
      </c>
      <c r="S224" s="131">
        <v>0</v>
      </c>
      <c r="T224" s="132">
        <f t="shared" si="43"/>
        <v>0</v>
      </c>
      <c r="AR224" s="133" t="s">
        <v>157</v>
      </c>
      <c r="AT224" s="133" t="s">
        <v>153</v>
      </c>
      <c r="AU224" s="133" t="s">
        <v>76</v>
      </c>
      <c r="AY224" s="13" t="s">
        <v>152</v>
      </c>
      <c r="BE224" s="134">
        <f t="shared" si="44"/>
        <v>0</v>
      </c>
      <c r="BF224" s="134">
        <f t="shared" si="45"/>
        <v>0</v>
      </c>
      <c r="BG224" s="134">
        <f t="shared" si="46"/>
        <v>0</v>
      </c>
      <c r="BH224" s="134">
        <f t="shared" si="47"/>
        <v>0</v>
      </c>
      <c r="BI224" s="134">
        <f t="shared" si="48"/>
        <v>0</v>
      </c>
      <c r="BJ224" s="13" t="s">
        <v>76</v>
      </c>
      <c r="BK224" s="134">
        <f t="shared" si="49"/>
        <v>0</v>
      </c>
      <c r="BL224" s="13" t="s">
        <v>157</v>
      </c>
      <c r="BM224" s="133" t="s">
        <v>389</v>
      </c>
    </row>
    <row r="225" spans="2:65" s="1" customFormat="1" ht="16.5" customHeight="1" x14ac:dyDescent="0.2">
      <c r="B225" s="122"/>
      <c r="C225" s="123" t="s">
        <v>278</v>
      </c>
      <c r="D225" s="123" t="s">
        <v>153</v>
      </c>
      <c r="E225" s="124" t="s">
        <v>390</v>
      </c>
      <c r="F225" s="125" t="s">
        <v>391</v>
      </c>
      <c r="G225" s="126" t="s">
        <v>201</v>
      </c>
      <c r="H225" s="127">
        <v>10</v>
      </c>
      <c r="I225" s="128"/>
      <c r="J225" s="128">
        <f t="shared" si="40"/>
        <v>0</v>
      </c>
      <c r="K225" s="125" t="s">
        <v>1</v>
      </c>
      <c r="L225" s="25"/>
      <c r="M225" s="129" t="s">
        <v>1</v>
      </c>
      <c r="N225" s="130" t="s">
        <v>34</v>
      </c>
      <c r="O225" s="131">
        <v>0</v>
      </c>
      <c r="P225" s="131">
        <f t="shared" si="41"/>
        <v>0</v>
      </c>
      <c r="Q225" s="131">
        <v>0</v>
      </c>
      <c r="R225" s="131">
        <f t="shared" si="42"/>
        <v>0</v>
      </c>
      <c r="S225" s="131">
        <v>0</v>
      </c>
      <c r="T225" s="132">
        <f t="shared" si="43"/>
        <v>0</v>
      </c>
      <c r="AR225" s="133" t="s">
        <v>157</v>
      </c>
      <c r="AT225" s="133" t="s">
        <v>153</v>
      </c>
      <c r="AU225" s="133" t="s">
        <v>76</v>
      </c>
      <c r="AY225" s="13" t="s">
        <v>152</v>
      </c>
      <c r="BE225" s="134">
        <f t="shared" si="44"/>
        <v>0</v>
      </c>
      <c r="BF225" s="134">
        <f t="shared" si="45"/>
        <v>0</v>
      </c>
      <c r="BG225" s="134">
        <f t="shared" si="46"/>
        <v>0</v>
      </c>
      <c r="BH225" s="134">
        <f t="shared" si="47"/>
        <v>0</v>
      </c>
      <c r="BI225" s="134">
        <f t="shared" si="48"/>
        <v>0</v>
      </c>
      <c r="BJ225" s="13" t="s">
        <v>76</v>
      </c>
      <c r="BK225" s="134">
        <f t="shared" si="49"/>
        <v>0</v>
      </c>
      <c r="BL225" s="13" t="s">
        <v>157</v>
      </c>
      <c r="BM225" s="133" t="s">
        <v>392</v>
      </c>
    </row>
    <row r="226" spans="2:65" s="1" customFormat="1" ht="16.5" customHeight="1" x14ac:dyDescent="0.2">
      <c r="B226" s="122"/>
      <c r="C226" s="123" t="s">
        <v>393</v>
      </c>
      <c r="D226" s="123" t="s">
        <v>153</v>
      </c>
      <c r="E226" s="124" t="s">
        <v>394</v>
      </c>
      <c r="F226" s="125" t="s">
        <v>395</v>
      </c>
      <c r="G226" s="126" t="s">
        <v>201</v>
      </c>
      <c r="H226" s="127">
        <v>22</v>
      </c>
      <c r="I226" s="128"/>
      <c r="J226" s="128">
        <f t="shared" si="40"/>
        <v>0</v>
      </c>
      <c r="K226" s="125" t="s">
        <v>1</v>
      </c>
      <c r="L226" s="25"/>
      <c r="M226" s="129" t="s">
        <v>1</v>
      </c>
      <c r="N226" s="130" t="s">
        <v>34</v>
      </c>
      <c r="O226" s="131">
        <v>0</v>
      </c>
      <c r="P226" s="131">
        <f t="shared" si="41"/>
        <v>0</v>
      </c>
      <c r="Q226" s="131">
        <v>0</v>
      </c>
      <c r="R226" s="131">
        <f t="shared" si="42"/>
        <v>0</v>
      </c>
      <c r="S226" s="131">
        <v>0</v>
      </c>
      <c r="T226" s="132">
        <f t="shared" si="43"/>
        <v>0</v>
      </c>
      <c r="AR226" s="133" t="s">
        <v>157</v>
      </c>
      <c r="AT226" s="133" t="s">
        <v>153</v>
      </c>
      <c r="AU226" s="133" t="s">
        <v>76</v>
      </c>
      <c r="AY226" s="13" t="s">
        <v>152</v>
      </c>
      <c r="BE226" s="134">
        <f t="shared" si="44"/>
        <v>0</v>
      </c>
      <c r="BF226" s="134">
        <f t="shared" si="45"/>
        <v>0</v>
      </c>
      <c r="BG226" s="134">
        <f t="shared" si="46"/>
        <v>0</v>
      </c>
      <c r="BH226" s="134">
        <f t="shared" si="47"/>
        <v>0</v>
      </c>
      <c r="BI226" s="134">
        <f t="shared" si="48"/>
        <v>0</v>
      </c>
      <c r="BJ226" s="13" t="s">
        <v>76</v>
      </c>
      <c r="BK226" s="134">
        <f t="shared" si="49"/>
        <v>0</v>
      </c>
      <c r="BL226" s="13" t="s">
        <v>157</v>
      </c>
      <c r="BM226" s="133" t="s">
        <v>396</v>
      </c>
    </row>
    <row r="227" spans="2:65" s="1" customFormat="1" ht="16.5" customHeight="1" x14ac:dyDescent="0.2">
      <c r="B227" s="122"/>
      <c r="C227" s="123" t="s">
        <v>1518</v>
      </c>
      <c r="D227" s="123" t="s">
        <v>153</v>
      </c>
      <c r="E227" s="124"/>
      <c r="F227" s="125" t="s">
        <v>1519</v>
      </c>
      <c r="G227" s="126" t="s">
        <v>198</v>
      </c>
      <c r="H227" s="127">
        <v>12</v>
      </c>
      <c r="I227" s="128"/>
      <c r="J227" s="128">
        <f t="shared" ref="J227" si="50">ROUND(I227*H227,2)</f>
        <v>0</v>
      </c>
      <c r="K227" s="125" t="s">
        <v>1</v>
      </c>
      <c r="L227" s="25"/>
      <c r="M227" s="129"/>
      <c r="N227" s="130" t="s">
        <v>34</v>
      </c>
      <c r="O227" s="131">
        <v>0</v>
      </c>
      <c r="P227" s="131">
        <f t="shared" ref="P227:P228" si="51">O227*H227</f>
        <v>0</v>
      </c>
      <c r="Q227" s="131">
        <v>0</v>
      </c>
      <c r="R227" s="131">
        <f t="shared" ref="R227:R228" si="52">Q227*H227</f>
        <v>0</v>
      </c>
      <c r="S227" s="131">
        <v>0</v>
      </c>
      <c r="T227" s="132">
        <f t="shared" ref="T227:T228" si="53">S227*H227</f>
        <v>0</v>
      </c>
      <c r="AR227" s="133" t="s">
        <v>157</v>
      </c>
      <c r="AT227" s="133" t="s">
        <v>153</v>
      </c>
      <c r="AU227" s="133" t="s">
        <v>76</v>
      </c>
      <c r="AY227" s="13" t="s">
        <v>152</v>
      </c>
      <c r="BE227" s="134">
        <f t="shared" ref="BE227:BE228" si="54">IF(N227="základní",J227,0)</f>
        <v>0</v>
      </c>
      <c r="BF227" s="134">
        <f t="shared" ref="BF227:BF228" si="55">IF(N227="snížená",J227,0)</f>
        <v>0</v>
      </c>
      <c r="BG227" s="134">
        <f t="shared" ref="BG227:BG228" si="56">IF(N227="zákl. přenesená",J227,0)</f>
        <v>0</v>
      </c>
      <c r="BH227" s="134">
        <f t="shared" ref="BH227:BH228" si="57">IF(N227="sníž. přenesená",J227,0)</f>
        <v>0</v>
      </c>
      <c r="BI227" s="134">
        <f t="shared" ref="BI227:BI228" si="58">IF(N227="nulová",J227,0)</f>
        <v>0</v>
      </c>
      <c r="BJ227" s="13" t="s">
        <v>76</v>
      </c>
      <c r="BK227" s="134">
        <f t="shared" ref="BK227:BK228" si="59">ROUND(I227*H227,2)</f>
        <v>0</v>
      </c>
      <c r="BL227" s="13" t="s">
        <v>157</v>
      </c>
      <c r="BM227" s="133"/>
    </row>
    <row r="228" spans="2:65" s="1" customFormat="1" ht="16.5" customHeight="1" x14ac:dyDescent="0.2">
      <c r="B228" s="122"/>
      <c r="C228" s="123" t="s">
        <v>1520</v>
      </c>
      <c r="D228" s="123" t="s">
        <v>153</v>
      </c>
      <c r="E228" s="124"/>
      <c r="F228" s="125" t="s">
        <v>1521</v>
      </c>
      <c r="G228" s="126" t="s">
        <v>198</v>
      </c>
      <c r="H228" s="127">
        <v>5.5</v>
      </c>
      <c r="I228" s="128"/>
      <c r="J228" s="128">
        <f t="shared" ref="J228" si="60">ROUND(I228*H228,2)</f>
        <v>0</v>
      </c>
      <c r="K228" s="171"/>
      <c r="L228" s="25"/>
      <c r="M228" s="129"/>
      <c r="N228" s="130" t="s">
        <v>34</v>
      </c>
      <c r="O228" s="131">
        <v>0</v>
      </c>
      <c r="P228" s="131">
        <f t="shared" si="51"/>
        <v>0</v>
      </c>
      <c r="Q228" s="131">
        <v>0</v>
      </c>
      <c r="R228" s="131">
        <f t="shared" si="52"/>
        <v>0</v>
      </c>
      <c r="S228" s="131">
        <v>0</v>
      </c>
      <c r="T228" s="132">
        <f t="shared" si="53"/>
        <v>0</v>
      </c>
      <c r="AR228" s="133" t="s">
        <v>157</v>
      </c>
      <c r="AT228" s="133" t="s">
        <v>153</v>
      </c>
      <c r="AU228" s="133" t="s">
        <v>76</v>
      </c>
      <c r="AY228" s="13" t="s">
        <v>152</v>
      </c>
      <c r="BE228" s="134">
        <f t="shared" si="54"/>
        <v>0</v>
      </c>
      <c r="BF228" s="134">
        <f t="shared" si="55"/>
        <v>0</v>
      </c>
      <c r="BG228" s="134">
        <f t="shared" si="56"/>
        <v>0</v>
      </c>
      <c r="BH228" s="134">
        <f t="shared" si="57"/>
        <v>0</v>
      </c>
      <c r="BI228" s="134">
        <f t="shared" si="58"/>
        <v>0</v>
      </c>
      <c r="BJ228" s="13" t="s">
        <v>76</v>
      </c>
      <c r="BK228" s="134">
        <f t="shared" si="59"/>
        <v>0</v>
      </c>
      <c r="BL228" s="13" t="s">
        <v>157</v>
      </c>
      <c r="BM228" s="133"/>
    </row>
    <row r="229" spans="2:65" s="10" customFormat="1" ht="25.9" customHeight="1" x14ac:dyDescent="0.2">
      <c r="B229" s="113"/>
      <c r="D229" s="114" t="s">
        <v>68</v>
      </c>
      <c r="E229" s="115" t="s">
        <v>321</v>
      </c>
      <c r="F229" s="115" t="s">
        <v>397</v>
      </c>
      <c r="J229" s="116">
        <f>BK229</f>
        <v>0</v>
      </c>
      <c r="L229" s="113"/>
      <c r="M229" s="117"/>
      <c r="P229" s="118">
        <f>SUM(P230:P246)</f>
        <v>0</v>
      </c>
      <c r="R229" s="118">
        <f>SUM(R230:R246)</f>
        <v>0</v>
      </c>
      <c r="T229" s="119">
        <f>SUM(T230:T246)</f>
        <v>0</v>
      </c>
      <c r="AR229" s="114" t="s">
        <v>76</v>
      </c>
      <c r="AT229" s="120" t="s">
        <v>68</v>
      </c>
      <c r="AU229" s="120" t="s">
        <v>69</v>
      </c>
      <c r="AY229" s="114" t="s">
        <v>152</v>
      </c>
      <c r="BK229" s="121">
        <f>SUM(BK230:BK246)</f>
        <v>0</v>
      </c>
    </row>
    <row r="230" spans="2:65" s="1" customFormat="1" ht="16.5" customHeight="1" x14ac:dyDescent="0.2">
      <c r="B230" s="122"/>
      <c r="C230" s="123" t="s">
        <v>282</v>
      </c>
      <c r="D230" s="123" t="s">
        <v>153</v>
      </c>
      <c r="E230" s="124" t="s">
        <v>398</v>
      </c>
      <c r="F230" s="125" t="s">
        <v>399</v>
      </c>
      <c r="G230" s="126" t="s">
        <v>167</v>
      </c>
      <c r="H230" s="127">
        <v>19.564</v>
      </c>
      <c r="I230" s="128"/>
      <c r="J230" s="128">
        <f t="shared" ref="J230:J246" si="61">ROUND(I230*H230,2)</f>
        <v>0</v>
      </c>
      <c r="K230" s="125" t="s">
        <v>1</v>
      </c>
      <c r="L230" s="25"/>
      <c r="M230" s="129" t="s">
        <v>1</v>
      </c>
      <c r="N230" s="130" t="s">
        <v>34</v>
      </c>
      <c r="O230" s="131">
        <v>0</v>
      </c>
      <c r="P230" s="131">
        <f t="shared" ref="P230:P246" si="62">O230*H230</f>
        <v>0</v>
      </c>
      <c r="Q230" s="131">
        <v>0</v>
      </c>
      <c r="R230" s="131">
        <f t="shared" ref="R230:R246" si="63">Q230*H230</f>
        <v>0</v>
      </c>
      <c r="S230" s="131">
        <v>0</v>
      </c>
      <c r="T230" s="132">
        <f t="shared" ref="T230:T246" si="64">S230*H230</f>
        <v>0</v>
      </c>
      <c r="AR230" s="133" t="s">
        <v>157</v>
      </c>
      <c r="AT230" s="133" t="s">
        <v>153</v>
      </c>
      <c r="AU230" s="133" t="s">
        <v>76</v>
      </c>
      <c r="AY230" s="13" t="s">
        <v>152</v>
      </c>
      <c r="BE230" s="134">
        <f t="shared" ref="BE230:BE246" si="65">IF(N230="základní",J230,0)</f>
        <v>0</v>
      </c>
      <c r="BF230" s="134">
        <f t="shared" ref="BF230:BF246" si="66">IF(N230="snížená",J230,0)</f>
        <v>0</v>
      </c>
      <c r="BG230" s="134">
        <f t="shared" ref="BG230:BG246" si="67">IF(N230="zákl. přenesená",J230,0)</f>
        <v>0</v>
      </c>
      <c r="BH230" s="134">
        <f t="shared" ref="BH230:BH246" si="68">IF(N230="sníž. přenesená",J230,0)</f>
        <v>0</v>
      </c>
      <c r="BI230" s="134">
        <f t="shared" ref="BI230:BI246" si="69">IF(N230="nulová",J230,0)</f>
        <v>0</v>
      </c>
      <c r="BJ230" s="13" t="s">
        <v>76</v>
      </c>
      <c r="BK230" s="134">
        <f t="shared" ref="BK230:BK246" si="70">ROUND(I230*H230,2)</f>
        <v>0</v>
      </c>
      <c r="BL230" s="13" t="s">
        <v>157</v>
      </c>
      <c r="BM230" s="133" t="s">
        <v>400</v>
      </c>
    </row>
    <row r="231" spans="2:65" s="1" customFormat="1" ht="16.5" customHeight="1" x14ac:dyDescent="0.2">
      <c r="B231" s="122"/>
      <c r="C231" s="123" t="s">
        <v>401</v>
      </c>
      <c r="D231" s="123" t="s">
        <v>153</v>
      </c>
      <c r="E231" s="124" t="s">
        <v>402</v>
      </c>
      <c r="F231" s="125" t="s">
        <v>403</v>
      </c>
      <c r="G231" s="126" t="s">
        <v>167</v>
      </c>
      <c r="H231" s="127">
        <v>45.68</v>
      </c>
      <c r="I231" s="128"/>
      <c r="J231" s="128">
        <f t="shared" si="61"/>
        <v>0</v>
      </c>
      <c r="K231" s="125" t="s">
        <v>1</v>
      </c>
      <c r="L231" s="25"/>
      <c r="M231" s="129" t="s">
        <v>1</v>
      </c>
      <c r="N231" s="130" t="s">
        <v>34</v>
      </c>
      <c r="O231" s="131">
        <v>0</v>
      </c>
      <c r="P231" s="131">
        <f t="shared" si="62"/>
        <v>0</v>
      </c>
      <c r="Q231" s="131">
        <v>0</v>
      </c>
      <c r="R231" s="131">
        <f t="shared" si="63"/>
        <v>0</v>
      </c>
      <c r="S231" s="131">
        <v>0</v>
      </c>
      <c r="T231" s="132">
        <f t="shared" si="64"/>
        <v>0</v>
      </c>
      <c r="AR231" s="133" t="s">
        <v>157</v>
      </c>
      <c r="AT231" s="133" t="s">
        <v>153</v>
      </c>
      <c r="AU231" s="133" t="s">
        <v>76</v>
      </c>
      <c r="AY231" s="13" t="s">
        <v>152</v>
      </c>
      <c r="BE231" s="134">
        <f t="shared" si="65"/>
        <v>0</v>
      </c>
      <c r="BF231" s="134">
        <f t="shared" si="66"/>
        <v>0</v>
      </c>
      <c r="BG231" s="134">
        <f t="shared" si="67"/>
        <v>0</v>
      </c>
      <c r="BH231" s="134">
        <f t="shared" si="68"/>
        <v>0</v>
      </c>
      <c r="BI231" s="134">
        <f t="shared" si="69"/>
        <v>0</v>
      </c>
      <c r="BJ231" s="13" t="s">
        <v>76</v>
      </c>
      <c r="BK231" s="134">
        <f t="shared" si="70"/>
        <v>0</v>
      </c>
      <c r="BL231" s="13" t="s">
        <v>157</v>
      </c>
      <c r="BM231" s="133" t="s">
        <v>404</v>
      </c>
    </row>
    <row r="232" spans="2:65" s="1" customFormat="1" ht="16.5" customHeight="1" x14ac:dyDescent="0.2">
      <c r="B232" s="122"/>
      <c r="C232" s="123" t="s">
        <v>285</v>
      </c>
      <c r="D232" s="123" t="s">
        <v>153</v>
      </c>
      <c r="E232" s="124" t="s">
        <v>405</v>
      </c>
      <c r="F232" s="125" t="s">
        <v>406</v>
      </c>
      <c r="G232" s="126" t="s">
        <v>156</v>
      </c>
      <c r="H232" s="127">
        <v>3.26</v>
      </c>
      <c r="I232" s="128"/>
      <c r="J232" s="128">
        <f t="shared" si="61"/>
        <v>0</v>
      </c>
      <c r="K232" s="125" t="s">
        <v>1</v>
      </c>
      <c r="L232" s="25"/>
      <c r="M232" s="129" t="s">
        <v>1</v>
      </c>
      <c r="N232" s="130" t="s">
        <v>34</v>
      </c>
      <c r="O232" s="131">
        <v>0</v>
      </c>
      <c r="P232" s="131">
        <f t="shared" si="62"/>
        <v>0</v>
      </c>
      <c r="Q232" s="131">
        <v>0</v>
      </c>
      <c r="R232" s="131">
        <f t="shared" si="63"/>
        <v>0</v>
      </c>
      <c r="S232" s="131">
        <v>0</v>
      </c>
      <c r="T232" s="132">
        <f t="shared" si="64"/>
        <v>0</v>
      </c>
      <c r="AR232" s="133" t="s">
        <v>157</v>
      </c>
      <c r="AT232" s="133" t="s">
        <v>153</v>
      </c>
      <c r="AU232" s="133" t="s">
        <v>76</v>
      </c>
      <c r="AY232" s="13" t="s">
        <v>152</v>
      </c>
      <c r="BE232" s="134">
        <f t="shared" si="65"/>
        <v>0</v>
      </c>
      <c r="BF232" s="134">
        <f t="shared" si="66"/>
        <v>0</v>
      </c>
      <c r="BG232" s="134">
        <f t="shared" si="67"/>
        <v>0</v>
      </c>
      <c r="BH232" s="134">
        <f t="shared" si="68"/>
        <v>0</v>
      </c>
      <c r="BI232" s="134">
        <f t="shared" si="69"/>
        <v>0</v>
      </c>
      <c r="BJ232" s="13" t="s">
        <v>76</v>
      </c>
      <c r="BK232" s="134">
        <f t="shared" si="70"/>
        <v>0</v>
      </c>
      <c r="BL232" s="13" t="s">
        <v>157</v>
      </c>
      <c r="BM232" s="133" t="s">
        <v>407</v>
      </c>
    </row>
    <row r="233" spans="2:65" s="1" customFormat="1" ht="16.5" customHeight="1" x14ac:dyDescent="0.2">
      <c r="B233" s="122"/>
      <c r="C233" s="123" t="s">
        <v>408</v>
      </c>
      <c r="D233" s="123" t="s">
        <v>153</v>
      </c>
      <c r="E233" s="124" t="s">
        <v>409</v>
      </c>
      <c r="F233" s="125" t="s">
        <v>410</v>
      </c>
      <c r="G233" s="126" t="s">
        <v>167</v>
      </c>
      <c r="H233" s="127">
        <v>12.88</v>
      </c>
      <c r="I233" s="128"/>
      <c r="J233" s="128">
        <f t="shared" si="61"/>
        <v>0</v>
      </c>
      <c r="K233" s="125" t="s">
        <v>1</v>
      </c>
      <c r="L233" s="25"/>
      <c r="M233" s="129" t="s">
        <v>1</v>
      </c>
      <c r="N233" s="130" t="s">
        <v>34</v>
      </c>
      <c r="O233" s="131">
        <v>0</v>
      </c>
      <c r="P233" s="131">
        <f t="shared" si="62"/>
        <v>0</v>
      </c>
      <c r="Q233" s="131">
        <v>0</v>
      </c>
      <c r="R233" s="131">
        <f t="shared" si="63"/>
        <v>0</v>
      </c>
      <c r="S233" s="131">
        <v>0</v>
      </c>
      <c r="T233" s="132">
        <f t="shared" si="64"/>
        <v>0</v>
      </c>
      <c r="AR233" s="133" t="s">
        <v>157</v>
      </c>
      <c r="AT233" s="133" t="s">
        <v>153</v>
      </c>
      <c r="AU233" s="133" t="s">
        <v>76</v>
      </c>
      <c r="AY233" s="13" t="s">
        <v>152</v>
      </c>
      <c r="BE233" s="134">
        <f t="shared" si="65"/>
        <v>0</v>
      </c>
      <c r="BF233" s="134">
        <f t="shared" si="66"/>
        <v>0</v>
      </c>
      <c r="BG233" s="134">
        <f t="shared" si="67"/>
        <v>0</v>
      </c>
      <c r="BH233" s="134">
        <f t="shared" si="68"/>
        <v>0</v>
      </c>
      <c r="BI233" s="134">
        <f t="shared" si="69"/>
        <v>0</v>
      </c>
      <c r="BJ233" s="13" t="s">
        <v>76</v>
      </c>
      <c r="BK233" s="134">
        <f t="shared" si="70"/>
        <v>0</v>
      </c>
      <c r="BL233" s="13" t="s">
        <v>157</v>
      </c>
      <c r="BM233" s="133" t="s">
        <v>411</v>
      </c>
    </row>
    <row r="234" spans="2:65" s="1" customFormat="1" ht="16.5" customHeight="1" x14ac:dyDescent="0.2">
      <c r="B234" s="122"/>
      <c r="C234" s="123" t="s">
        <v>289</v>
      </c>
      <c r="D234" s="123" t="s">
        <v>153</v>
      </c>
      <c r="E234" s="124" t="s">
        <v>412</v>
      </c>
      <c r="F234" s="125" t="s">
        <v>413</v>
      </c>
      <c r="G234" s="126" t="s">
        <v>167</v>
      </c>
      <c r="H234" s="127">
        <v>3.5</v>
      </c>
      <c r="I234" s="128"/>
      <c r="J234" s="128">
        <f t="shared" si="61"/>
        <v>0</v>
      </c>
      <c r="K234" s="125" t="s">
        <v>1</v>
      </c>
      <c r="L234" s="25"/>
      <c r="M234" s="129" t="s">
        <v>1</v>
      </c>
      <c r="N234" s="130" t="s">
        <v>34</v>
      </c>
      <c r="O234" s="131">
        <v>0</v>
      </c>
      <c r="P234" s="131">
        <f t="shared" si="62"/>
        <v>0</v>
      </c>
      <c r="Q234" s="131">
        <v>0</v>
      </c>
      <c r="R234" s="131">
        <f t="shared" si="63"/>
        <v>0</v>
      </c>
      <c r="S234" s="131">
        <v>0</v>
      </c>
      <c r="T234" s="132">
        <f t="shared" si="64"/>
        <v>0</v>
      </c>
      <c r="AR234" s="133" t="s">
        <v>157</v>
      </c>
      <c r="AT234" s="133" t="s">
        <v>153</v>
      </c>
      <c r="AU234" s="133" t="s">
        <v>76</v>
      </c>
      <c r="AY234" s="13" t="s">
        <v>152</v>
      </c>
      <c r="BE234" s="134">
        <f t="shared" si="65"/>
        <v>0</v>
      </c>
      <c r="BF234" s="134">
        <f t="shared" si="66"/>
        <v>0</v>
      </c>
      <c r="BG234" s="134">
        <f t="shared" si="67"/>
        <v>0</v>
      </c>
      <c r="BH234" s="134">
        <f t="shared" si="68"/>
        <v>0</v>
      </c>
      <c r="BI234" s="134">
        <f t="shared" si="69"/>
        <v>0</v>
      </c>
      <c r="BJ234" s="13" t="s">
        <v>76</v>
      </c>
      <c r="BK234" s="134">
        <f t="shared" si="70"/>
        <v>0</v>
      </c>
      <c r="BL234" s="13" t="s">
        <v>157</v>
      </c>
      <c r="BM234" s="133" t="s">
        <v>414</v>
      </c>
    </row>
    <row r="235" spans="2:65" s="1" customFormat="1" ht="16.5" customHeight="1" x14ac:dyDescent="0.2">
      <c r="B235" s="122"/>
      <c r="C235" s="123" t="s">
        <v>415</v>
      </c>
      <c r="D235" s="123" t="s">
        <v>153</v>
      </c>
      <c r="E235" s="124" t="s">
        <v>416</v>
      </c>
      <c r="F235" s="125" t="s">
        <v>417</v>
      </c>
      <c r="G235" s="126" t="s">
        <v>201</v>
      </c>
      <c r="H235" s="127">
        <v>10</v>
      </c>
      <c r="I235" s="128"/>
      <c r="J235" s="128">
        <f t="shared" si="61"/>
        <v>0</v>
      </c>
      <c r="K235" s="125" t="s">
        <v>1</v>
      </c>
      <c r="L235" s="25"/>
      <c r="M235" s="129" t="s">
        <v>1</v>
      </c>
      <c r="N235" s="130" t="s">
        <v>34</v>
      </c>
      <c r="O235" s="131">
        <v>0</v>
      </c>
      <c r="P235" s="131">
        <f t="shared" si="62"/>
        <v>0</v>
      </c>
      <c r="Q235" s="131">
        <v>0</v>
      </c>
      <c r="R235" s="131">
        <f t="shared" si="63"/>
        <v>0</v>
      </c>
      <c r="S235" s="131">
        <v>0</v>
      </c>
      <c r="T235" s="132">
        <f t="shared" si="64"/>
        <v>0</v>
      </c>
      <c r="AR235" s="133" t="s">
        <v>157</v>
      </c>
      <c r="AT235" s="133" t="s">
        <v>153</v>
      </c>
      <c r="AU235" s="133" t="s">
        <v>76</v>
      </c>
      <c r="AY235" s="13" t="s">
        <v>152</v>
      </c>
      <c r="BE235" s="134">
        <f t="shared" si="65"/>
        <v>0</v>
      </c>
      <c r="BF235" s="134">
        <f t="shared" si="66"/>
        <v>0</v>
      </c>
      <c r="BG235" s="134">
        <f t="shared" si="67"/>
        <v>0</v>
      </c>
      <c r="BH235" s="134">
        <f t="shared" si="68"/>
        <v>0</v>
      </c>
      <c r="BI235" s="134">
        <f t="shared" si="69"/>
        <v>0</v>
      </c>
      <c r="BJ235" s="13" t="s">
        <v>76</v>
      </c>
      <c r="BK235" s="134">
        <f t="shared" si="70"/>
        <v>0</v>
      </c>
      <c r="BL235" s="13" t="s">
        <v>157</v>
      </c>
      <c r="BM235" s="133" t="s">
        <v>418</v>
      </c>
    </row>
    <row r="236" spans="2:65" s="1" customFormat="1" ht="16.5" customHeight="1" x14ac:dyDescent="0.2">
      <c r="B236" s="122"/>
      <c r="C236" s="123" t="s">
        <v>292</v>
      </c>
      <c r="D236" s="123" t="s">
        <v>153</v>
      </c>
      <c r="E236" s="124" t="s">
        <v>419</v>
      </c>
      <c r="F236" s="125" t="s">
        <v>420</v>
      </c>
      <c r="G236" s="126" t="s">
        <v>167</v>
      </c>
      <c r="H236" s="127">
        <v>31.08</v>
      </c>
      <c r="I236" s="128"/>
      <c r="J236" s="128">
        <f t="shared" si="61"/>
        <v>0</v>
      </c>
      <c r="K236" s="125" t="s">
        <v>1</v>
      </c>
      <c r="L236" s="25"/>
      <c r="M236" s="129" t="s">
        <v>1</v>
      </c>
      <c r="N236" s="130" t="s">
        <v>34</v>
      </c>
      <c r="O236" s="131">
        <v>0</v>
      </c>
      <c r="P236" s="131">
        <f t="shared" si="62"/>
        <v>0</v>
      </c>
      <c r="Q236" s="131">
        <v>0</v>
      </c>
      <c r="R236" s="131">
        <f t="shared" si="63"/>
        <v>0</v>
      </c>
      <c r="S236" s="131">
        <v>0</v>
      </c>
      <c r="T236" s="132">
        <f t="shared" si="64"/>
        <v>0</v>
      </c>
      <c r="AR236" s="133" t="s">
        <v>157</v>
      </c>
      <c r="AT236" s="133" t="s">
        <v>153</v>
      </c>
      <c r="AU236" s="133" t="s">
        <v>76</v>
      </c>
      <c r="AY236" s="13" t="s">
        <v>152</v>
      </c>
      <c r="BE236" s="134">
        <f t="shared" si="65"/>
        <v>0</v>
      </c>
      <c r="BF236" s="134">
        <f t="shared" si="66"/>
        <v>0</v>
      </c>
      <c r="BG236" s="134">
        <f t="shared" si="67"/>
        <v>0</v>
      </c>
      <c r="BH236" s="134">
        <f t="shared" si="68"/>
        <v>0</v>
      </c>
      <c r="BI236" s="134">
        <f t="shared" si="69"/>
        <v>0</v>
      </c>
      <c r="BJ236" s="13" t="s">
        <v>76</v>
      </c>
      <c r="BK236" s="134">
        <f t="shared" si="70"/>
        <v>0</v>
      </c>
      <c r="BL236" s="13" t="s">
        <v>157</v>
      </c>
      <c r="BM236" s="133" t="s">
        <v>421</v>
      </c>
    </row>
    <row r="237" spans="2:65" s="1" customFormat="1" ht="16.5" customHeight="1" x14ac:dyDescent="0.2">
      <c r="B237" s="122"/>
      <c r="C237" s="123" t="s">
        <v>422</v>
      </c>
      <c r="D237" s="123" t="s">
        <v>153</v>
      </c>
      <c r="E237" s="124" t="s">
        <v>423</v>
      </c>
      <c r="F237" s="125" t="s">
        <v>424</v>
      </c>
      <c r="G237" s="126" t="s">
        <v>167</v>
      </c>
      <c r="H237" s="127">
        <v>7.5780000000000003</v>
      </c>
      <c r="I237" s="128"/>
      <c r="J237" s="128">
        <f t="shared" si="61"/>
        <v>0</v>
      </c>
      <c r="K237" s="125" t="s">
        <v>1</v>
      </c>
      <c r="L237" s="25"/>
      <c r="M237" s="129" t="s">
        <v>1</v>
      </c>
      <c r="N237" s="130" t="s">
        <v>34</v>
      </c>
      <c r="O237" s="131">
        <v>0</v>
      </c>
      <c r="P237" s="131">
        <f t="shared" si="62"/>
        <v>0</v>
      </c>
      <c r="Q237" s="131">
        <v>0</v>
      </c>
      <c r="R237" s="131">
        <f t="shared" si="63"/>
        <v>0</v>
      </c>
      <c r="S237" s="131">
        <v>0</v>
      </c>
      <c r="T237" s="132">
        <f t="shared" si="64"/>
        <v>0</v>
      </c>
      <c r="AR237" s="133" t="s">
        <v>157</v>
      </c>
      <c r="AT237" s="133" t="s">
        <v>153</v>
      </c>
      <c r="AU237" s="133" t="s">
        <v>76</v>
      </c>
      <c r="AY237" s="13" t="s">
        <v>152</v>
      </c>
      <c r="BE237" s="134">
        <f t="shared" si="65"/>
        <v>0</v>
      </c>
      <c r="BF237" s="134">
        <f t="shared" si="66"/>
        <v>0</v>
      </c>
      <c r="BG237" s="134">
        <f t="shared" si="67"/>
        <v>0</v>
      </c>
      <c r="BH237" s="134">
        <f t="shared" si="68"/>
        <v>0</v>
      </c>
      <c r="BI237" s="134">
        <f t="shared" si="69"/>
        <v>0</v>
      </c>
      <c r="BJ237" s="13" t="s">
        <v>76</v>
      </c>
      <c r="BK237" s="134">
        <f t="shared" si="70"/>
        <v>0</v>
      </c>
      <c r="BL237" s="13" t="s">
        <v>157</v>
      </c>
      <c r="BM237" s="133" t="s">
        <v>425</v>
      </c>
    </row>
    <row r="238" spans="2:65" s="1" customFormat="1" ht="16.5" customHeight="1" x14ac:dyDescent="0.2">
      <c r="B238" s="122"/>
      <c r="C238" s="123" t="s">
        <v>295</v>
      </c>
      <c r="D238" s="123" t="s">
        <v>153</v>
      </c>
      <c r="E238" s="124" t="s">
        <v>426</v>
      </c>
      <c r="F238" s="125" t="s">
        <v>427</v>
      </c>
      <c r="G238" s="126" t="s">
        <v>198</v>
      </c>
      <c r="H238" s="127">
        <v>10.8</v>
      </c>
      <c r="I238" s="128"/>
      <c r="J238" s="128">
        <f t="shared" si="61"/>
        <v>0</v>
      </c>
      <c r="K238" s="125" t="s">
        <v>1</v>
      </c>
      <c r="L238" s="25"/>
      <c r="M238" s="129" t="s">
        <v>1</v>
      </c>
      <c r="N238" s="130" t="s">
        <v>34</v>
      </c>
      <c r="O238" s="131">
        <v>0</v>
      </c>
      <c r="P238" s="131">
        <f t="shared" si="62"/>
        <v>0</v>
      </c>
      <c r="Q238" s="131">
        <v>0</v>
      </c>
      <c r="R238" s="131">
        <f t="shared" si="63"/>
        <v>0</v>
      </c>
      <c r="S238" s="131">
        <v>0</v>
      </c>
      <c r="T238" s="132">
        <f t="shared" si="64"/>
        <v>0</v>
      </c>
      <c r="AR238" s="133" t="s">
        <v>157</v>
      </c>
      <c r="AT238" s="133" t="s">
        <v>153</v>
      </c>
      <c r="AU238" s="133" t="s">
        <v>76</v>
      </c>
      <c r="AY238" s="13" t="s">
        <v>152</v>
      </c>
      <c r="BE238" s="134">
        <f t="shared" si="65"/>
        <v>0</v>
      </c>
      <c r="BF238" s="134">
        <f t="shared" si="66"/>
        <v>0</v>
      </c>
      <c r="BG238" s="134">
        <f t="shared" si="67"/>
        <v>0</v>
      </c>
      <c r="BH238" s="134">
        <f t="shared" si="68"/>
        <v>0</v>
      </c>
      <c r="BI238" s="134">
        <f t="shared" si="69"/>
        <v>0</v>
      </c>
      <c r="BJ238" s="13" t="s">
        <v>76</v>
      </c>
      <c r="BK238" s="134">
        <f t="shared" si="70"/>
        <v>0</v>
      </c>
      <c r="BL238" s="13" t="s">
        <v>157</v>
      </c>
      <c r="BM238" s="133" t="s">
        <v>428</v>
      </c>
    </row>
    <row r="239" spans="2:65" s="1" customFormat="1" ht="16.5" customHeight="1" x14ac:dyDescent="0.2">
      <c r="B239" s="122"/>
      <c r="C239" s="123" t="s">
        <v>429</v>
      </c>
      <c r="D239" s="123" t="s">
        <v>153</v>
      </c>
      <c r="E239" s="124" t="s">
        <v>430</v>
      </c>
      <c r="F239" s="125" t="s">
        <v>431</v>
      </c>
      <c r="G239" s="126" t="s">
        <v>201</v>
      </c>
      <c r="H239" s="127">
        <v>11</v>
      </c>
      <c r="I239" s="128"/>
      <c r="J239" s="128">
        <f t="shared" si="61"/>
        <v>0</v>
      </c>
      <c r="K239" s="125" t="s">
        <v>1</v>
      </c>
      <c r="L239" s="25"/>
      <c r="M239" s="129" t="s">
        <v>1</v>
      </c>
      <c r="N239" s="130" t="s">
        <v>34</v>
      </c>
      <c r="O239" s="131">
        <v>0</v>
      </c>
      <c r="P239" s="131">
        <f t="shared" si="62"/>
        <v>0</v>
      </c>
      <c r="Q239" s="131">
        <v>0</v>
      </c>
      <c r="R239" s="131">
        <f t="shared" si="63"/>
        <v>0</v>
      </c>
      <c r="S239" s="131">
        <v>0</v>
      </c>
      <c r="T239" s="132">
        <f t="shared" si="64"/>
        <v>0</v>
      </c>
      <c r="AR239" s="133" t="s">
        <v>157</v>
      </c>
      <c r="AT239" s="133" t="s">
        <v>153</v>
      </c>
      <c r="AU239" s="133" t="s">
        <v>76</v>
      </c>
      <c r="AY239" s="13" t="s">
        <v>152</v>
      </c>
      <c r="BE239" s="134">
        <f t="shared" si="65"/>
        <v>0</v>
      </c>
      <c r="BF239" s="134">
        <f t="shared" si="66"/>
        <v>0</v>
      </c>
      <c r="BG239" s="134">
        <f t="shared" si="67"/>
        <v>0</v>
      </c>
      <c r="BH239" s="134">
        <f t="shared" si="68"/>
        <v>0</v>
      </c>
      <c r="BI239" s="134">
        <f t="shared" si="69"/>
        <v>0</v>
      </c>
      <c r="BJ239" s="13" t="s">
        <v>76</v>
      </c>
      <c r="BK239" s="134">
        <f t="shared" si="70"/>
        <v>0</v>
      </c>
      <c r="BL239" s="13" t="s">
        <v>157</v>
      </c>
      <c r="BM239" s="133" t="s">
        <v>432</v>
      </c>
    </row>
    <row r="240" spans="2:65" s="1" customFormat="1" ht="16.5" customHeight="1" x14ac:dyDescent="0.2">
      <c r="B240" s="122"/>
      <c r="C240" s="123" t="s">
        <v>297</v>
      </c>
      <c r="D240" s="123" t="s">
        <v>153</v>
      </c>
      <c r="E240" s="124" t="s">
        <v>433</v>
      </c>
      <c r="F240" s="125" t="s">
        <v>434</v>
      </c>
      <c r="G240" s="126" t="s">
        <v>201</v>
      </c>
      <c r="H240" s="127">
        <v>5</v>
      </c>
      <c r="I240" s="128"/>
      <c r="J240" s="128">
        <f t="shared" si="61"/>
        <v>0</v>
      </c>
      <c r="K240" s="125" t="s">
        <v>1</v>
      </c>
      <c r="L240" s="25"/>
      <c r="M240" s="129" t="s">
        <v>1</v>
      </c>
      <c r="N240" s="130" t="s">
        <v>34</v>
      </c>
      <c r="O240" s="131">
        <v>0</v>
      </c>
      <c r="P240" s="131">
        <f t="shared" si="62"/>
        <v>0</v>
      </c>
      <c r="Q240" s="131">
        <v>0</v>
      </c>
      <c r="R240" s="131">
        <f t="shared" si="63"/>
        <v>0</v>
      </c>
      <c r="S240" s="131">
        <v>0</v>
      </c>
      <c r="T240" s="132">
        <f t="shared" si="64"/>
        <v>0</v>
      </c>
      <c r="AR240" s="133" t="s">
        <v>157</v>
      </c>
      <c r="AT240" s="133" t="s">
        <v>153</v>
      </c>
      <c r="AU240" s="133" t="s">
        <v>76</v>
      </c>
      <c r="AY240" s="13" t="s">
        <v>152</v>
      </c>
      <c r="BE240" s="134">
        <f t="shared" si="65"/>
        <v>0</v>
      </c>
      <c r="BF240" s="134">
        <f t="shared" si="66"/>
        <v>0</v>
      </c>
      <c r="BG240" s="134">
        <f t="shared" si="67"/>
        <v>0</v>
      </c>
      <c r="BH240" s="134">
        <f t="shared" si="68"/>
        <v>0</v>
      </c>
      <c r="BI240" s="134">
        <f t="shared" si="69"/>
        <v>0</v>
      </c>
      <c r="BJ240" s="13" t="s">
        <v>76</v>
      </c>
      <c r="BK240" s="134">
        <f t="shared" si="70"/>
        <v>0</v>
      </c>
      <c r="BL240" s="13" t="s">
        <v>157</v>
      </c>
      <c r="BM240" s="133" t="s">
        <v>435</v>
      </c>
    </row>
    <row r="241" spans="2:65" s="1" customFormat="1" ht="16.5" customHeight="1" x14ac:dyDescent="0.2">
      <c r="B241" s="122"/>
      <c r="C241" s="123" t="s">
        <v>436</v>
      </c>
      <c r="D241" s="123" t="s">
        <v>153</v>
      </c>
      <c r="E241" s="124" t="s">
        <v>437</v>
      </c>
      <c r="F241" s="125" t="s">
        <v>438</v>
      </c>
      <c r="G241" s="126" t="s">
        <v>201</v>
      </c>
      <c r="H241" s="127">
        <v>2</v>
      </c>
      <c r="I241" s="128"/>
      <c r="J241" s="128">
        <f t="shared" si="61"/>
        <v>0</v>
      </c>
      <c r="K241" s="125" t="s">
        <v>1</v>
      </c>
      <c r="L241" s="25"/>
      <c r="M241" s="129" t="s">
        <v>1</v>
      </c>
      <c r="N241" s="130" t="s">
        <v>34</v>
      </c>
      <c r="O241" s="131">
        <v>0</v>
      </c>
      <c r="P241" s="131">
        <f t="shared" si="62"/>
        <v>0</v>
      </c>
      <c r="Q241" s="131">
        <v>0</v>
      </c>
      <c r="R241" s="131">
        <f t="shared" si="63"/>
        <v>0</v>
      </c>
      <c r="S241" s="131">
        <v>0</v>
      </c>
      <c r="T241" s="132">
        <f t="shared" si="64"/>
        <v>0</v>
      </c>
      <c r="AR241" s="133" t="s">
        <v>157</v>
      </c>
      <c r="AT241" s="133" t="s">
        <v>153</v>
      </c>
      <c r="AU241" s="133" t="s">
        <v>76</v>
      </c>
      <c r="AY241" s="13" t="s">
        <v>152</v>
      </c>
      <c r="BE241" s="134">
        <f t="shared" si="65"/>
        <v>0</v>
      </c>
      <c r="BF241" s="134">
        <f t="shared" si="66"/>
        <v>0</v>
      </c>
      <c r="BG241" s="134">
        <f t="shared" si="67"/>
        <v>0</v>
      </c>
      <c r="BH241" s="134">
        <f t="shared" si="68"/>
        <v>0</v>
      </c>
      <c r="BI241" s="134">
        <f t="shared" si="69"/>
        <v>0</v>
      </c>
      <c r="BJ241" s="13" t="s">
        <v>76</v>
      </c>
      <c r="BK241" s="134">
        <f t="shared" si="70"/>
        <v>0</v>
      </c>
      <c r="BL241" s="13" t="s">
        <v>157</v>
      </c>
      <c r="BM241" s="133" t="s">
        <v>439</v>
      </c>
    </row>
    <row r="242" spans="2:65" s="1" customFormat="1" ht="16.5" customHeight="1" x14ac:dyDescent="0.2">
      <c r="B242" s="122"/>
      <c r="C242" s="123" t="s">
        <v>300</v>
      </c>
      <c r="D242" s="123" t="s">
        <v>153</v>
      </c>
      <c r="E242" s="124" t="s">
        <v>440</v>
      </c>
      <c r="F242" s="125" t="s">
        <v>441</v>
      </c>
      <c r="G242" s="126" t="s">
        <v>198</v>
      </c>
      <c r="H242" s="127">
        <v>11.4</v>
      </c>
      <c r="I242" s="128"/>
      <c r="J242" s="128">
        <f t="shared" si="61"/>
        <v>0</v>
      </c>
      <c r="K242" s="125" t="s">
        <v>1</v>
      </c>
      <c r="L242" s="25"/>
      <c r="M242" s="129" t="s">
        <v>1</v>
      </c>
      <c r="N242" s="130" t="s">
        <v>34</v>
      </c>
      <c r="O242" s="131">
        <v>0</v>
      </c>
      <c r="P242" s="131">
        <f t="shared" si="62"/>
        <v>0</v>
      </c>
      <c r="Q242" s="131">
        <v>0</v>
      </c>
      <c r="R242" s="131">
        <f t="shared" si="63"/>
        <v>0</v>
      </c>
      <c r="S242" s="131">
        <v>0</v>
      </c>
      <c r="T242" s="132">
        <f t="shared" si="64"/>
        <v>0</v>
      </c>
      <c r="AR242" s="133" t="s">
        <v>157</v>
      </c>
      <c r="AT242" s="133" t="s">
        <v>153</v>
      </c>
      <c r="AU242" s="133" t="s">
        <v>76</v>
      </c>
      <c r="AY242" s="13" t="s">
        <v>152</v>
      </c>
      <c r="BE242" s="134">
        <f t="shared" si="65"/>
        <v>0</v>
      </c>
      <c r="BF242" s="134">
        <f t="shared" si="66"/>
        <v>0</v>
      </c>
      <c r="BG242" s="134">
        <f t="shared" si="67"/>
        <v>0</v>
      </c>
      <c r="BH242" s="134">
        <f t="shared" si="68"/>
        <v>0</v>
      </c>
      <c r="BI242" s="134">
        <f t="shared" si="69"/>
        <v>0</v>
      </c>
      <c r="BJ242" s="13" t="s">
        <v>76</v>
      </c>
      <c r="BK242" s="134">
        <f t="shared" si="70"/>
        <v>0</v>
      </c>
      <c r="BL242" s="13" t="s">
        <v>157</v>
      </c>
      <c r="BM242" s="133" t="s">
        <v>442</v>
      </c>
    </row>
    <row r="243" spans="2:65" s="1" customFormat="1" ht="16.5" customHeight="1" x14ac:dyDescent="0.2">
      <c r="B243" s="122"/>
      <c r="C243" s="123" t="s">
        <v>443</v>
      </c>
      <c r="D243" s="123" t="s">
        <v>153</v>
      </c>
      <c r="E243" s="124" t="s">
        <v>444</v>
      </c>
      <c r="F243" s="125" t="s">
        <v>445</v>
      </c>
      <c r="G243" s="126" t="s">
        <v>167</v>
      </c>
      <c r="H243" s="127">
        <v>62.2</v>
      </c>
      <c r="I243" s="128"/>
      <c r="J243" s="128">
        <f t="shared" si="61"/>
        <v>0</v>
      </c>
      <c r="K243" s="125" t="s">
        <v>1</v>
      </c>
      <c r="L243" s="25"/>
      <c r="M243" s="129" t="s">
        <v>1</v>
      </c>
      <c r="N243" s="130" t="s">
        <v>34</v>
      </c>
      <c r="O243" s="131">
        <v>0</v>
      </c>
      <c r="P243" s="131">
        <f t="shared" si="62"/>
        <v>0</v>
      </c>
      <c r="Q243" s="131">
        <v>0</v>
      </c>
      <c r="R243" s="131">
        <f t="shared" si="63"/>
        <v>0</v>
      </c>
      <c r="S243" s="131">
        <v>0</v>
      </c>
      <c r="T243" s="132">
        <f t="shared" si="64"/>
        <v>0</v>
      </c>
      <c r="AR243" s="133" t="s">
        <v>157</v>
      </c>
      <c r="AT243" s="133" t="s">
        <v>153</v>
      </c>
      <c r="AU243" s="133" t="s">
        <v>76</v>
      </c>
      <c r="AY243" s="13" t="s">
        <v>152</v>
      </c>
      <c r="BE243" s="134">
        <f t="shared" si="65"/>
        <v>0</v>
      </c>
      <c r="BF243" s="134">
        <f t="shared" si="66"/>
        <v>0</v>
      </c>
      <c r="BG243" s="134">
        <f t="shared" si="67"/>
        <v>0</v>
      </c>
      <c r="BH243" s="134">
        <f t="shared" si="68"/>
        <v>0</v>
      </c>
      <c r="BI243" s="134">
        <f t="shared" si="69"/>
        <v>0</v>
      </c>
      <c r="BJ243" s="13" t="s">
        <v>76</v>
      </c>
      <c r="BK243" s="134">
        <f t="shared" si="70"/>
        <v>0</v>
      </c>
      <c r="BL243" s="13" t="s">
        <v>157</v>
      </c>
      <c r="BM243" s="133" t="s">
        <v>446</v>
      </c>
    </row>
    <row r="244" spans="2:65" s="1" customFormat="1" ht="16.5" customHeight="1" x14ac:dyDescent="0.2">
      <c r="B244" s="122"/>
      <c r="C244" s="123" t="s">
        <v>302</v>
      </c>
      <c r="D244" s="123" t="s">
        <v>153</v>
      </c>
      <c r="E244" s="124" t="s">
        <v>447</v>
      </c>
      <c r="F244" s="125" t="s">
        <v>448</v>
      </c>
      <c r="G244" s="126" t="s">
        <v>167</v>
      </c>
      <c r="H244" s="127">
        <v>20</v>
      </c>
      <c r="I244" s="128"/>
      <c r="J244" s="128">
        <f t="shared" si="61"/>
        <v>0</v>
      </c>
      <c r="K244" s="125" t="s">
        <v>1</v>
      </c>
      <c r="L244" s="25"/>
      <c r="M244" s="129" t="s">
        <v>1</v>
      </c>
      <c r="N244" s="130" t="s">
        <v>34</v>
      </c>
      <c r="O244" s="131">
        <v>0</v>
      </c>
      <c r="P244" s="131">
        <f t="shared" si="62"/>
        <v>0</v>
      </c>
      <c r="Q244" s="131">
        <v>0</v>
      </c>
      <c r="R244" s="131">
        <f t="shared" si="63"/>
        <v>0</v>
      </c>
      <c r="S244" s="131">
        <v>0</v>
      </c>
      <c r="T244" s="132">
        <f t="shared" si="64"/>
        <v>0</v>
      </c>
      <c r="AR244" s="133" t="s">
        <v>157</v>
      </c>
      <c r="AT244" s="133" t="s">
        <v>153</v>
      </c>
      <c r="AU244" s="133" t="s">
        <v>76</v>
      </c>
      <c r="AY244" s="13" t="s">
        <v>152</v>
      </c>
      <c r="BE244" s="134">
        <f t="shared" si="65"/>
        <v>0</v>
      </c>
      <c r="BF244" s="134">
        <f t="shared" si="66"/>
        <v>0</v>
      </c>
      <c r="BG244" s="134">
        <f t="shared" si="67"/>
        <v>0</v>
      </c>
      <c r="BH244" s="134">
        <f t="shared" si="68"/>
        <v>0</v>
      </c>
      <c r="BI244" s="134">
        <f t="shared" si="69"/>
        <v>0</v>
      </c>
      <c r="BJ244" s="13" t="s">
        <v>76</v>
      </c>
      <c r="BK244" s="134">
        <f t="shared" si="70"/>
        <v>0</v>
      </c>
      <c r="BL244" s="13" t="s">
        <v>157</v>
      </c>
      <c r="BM244" s="133" t="s">
        <v>449</v>
      </c>
    </row>
    <row r="245" spans="2:65" s="1" customFormat="1" ht="16.5" customHeight="1" x14ac:dyDescent="0.2">
      <c r="B245" s="122"/>
      <c r="C245" s="123" t="s">
        <v>450</v>
      </c>
      <c r="D245" s="123" t="s">
        <v>153</v>
      </c>
      <c r="E245" s="124" t="s">
        <v>451</v>
      </c>
      <c r="F245" s="125" t="s">
        <v>452</v>
      </c>
      <c r="G245" s="126" t="s">
        <v>167</v>
      </c>
      <c r="H245" s="127">
        <v>65.5</v>
      </c>
      <c r="I245" s="128"/>
      <c r="J245" s="128">
        <f t="shared" si="61"/>
        <v>0</v>
      </c>
      <c r="K245" s="125" t="s">
        <v>1</v>
      </c>
      <c r="L245" s="25"/>
      <c r="M245" s="129" t="s">
        <v>1</v>
      </c>
      <c r="N245" s="130" t="s">
        <v>34</v>
      </c>
      <c r="O245" s="131">
        <v>0</v>
      </c>
      <c r="P245" s="131">
        <f t="shared" si="62"/>
        <v>0</v>
      </c>
      <c r="Q245" s="131">
        <v>0</v>
      </c>
      <c r="R245" s="131">
        <f t="shared" si="63"/>
        <v>0</v>
      </c>
      <c r="S245" s="131">
        <v>0</v>
      </c>
      <c r="T245" s="132">
        <f t="shared" si="64"/>
        <v>0</v>
      </c>
      <c r="AR245" s="133" t="s">
        <v>157</v>
      </c>
      <c r="AT245" s="133" t="s">
        <v>153</v>
      </c>
      <c r="AU245" s="133" t="s">
        <v>76</v>
      </c>
      <c r="AY245" s="13" t="s">
        <v>152</v>
      </c>
      <c r="BE245" s="134">
        <f t="shared" si="65"/>
        <v>0</v>
      </c>
      <c r="BF245" s="134">
        <f t="shared" si="66"/>
        <v>0</v>
      </c>
      <c r="BG245" s="134">
        <f t="shared" si="67"/>
        <v>0</v>
      </c>
      <c r="BH245" s="134">
        <f t="shared" si="68"/>
        <v>0</v>
      </c>
      <c r="BI245" s="134">
        <f t="shared" si="69"/>
        <v>0</v>
      </c>
      <c r="BJ245" s="13" t="s">
        <v>76</v>
      </c>
      <c r="BK245" s="134">
        <f t="shared" si="70"/>
        <v>0</v>
      </c>
      <c r="BL245" s="13" t="s">
        <v>157</v>
      </c>
      <c r="BM245" s="133" t="s">
        <v>453</v>
      </c>
    </row>
    <row r="246" spans="2:65" s="1" customFormat="1" ht="16.5" customHeight="1" x14ac:dyDescent="0.2">
      <c r="B246" s="122"/>
      <c r="C246" s="123" t="s">
        <v>306</v>
      </c>
      <c r="D246" s="123" t="s">
        <v>153</v>
      </c>
      <c r="E246" s="124" t="s">
        <v>454</v>
      </c>
      <c r="F246" s="125" t="s">
        <v>455</v>
      </c>
      <c r="G246" s="126" t="s">
        <v>167</v>
      </c>
      <c r="H246" s="127">
        <v>85.194999999999993</v>
      </c>
      <c r="I246" s="128"/>
      <c r="J246" s="128">
        <f t="shared" si="61"/>
        <v>0</v>
      </c>
      <c r="K246" s="125" t="s">
        <v>1</v>
      </c>
      <c r="L246" s="25"/>
      <c r="M246" s="129" t="s">
        <v>1</v>
      </c>
      <c r="N246" s="130" t="s">
        <v>34</v>
      </c>
      <c r="O246" s="131">
        <v>0</v>
      </c>
      <c r="P246" s="131">
        <f t="shared" si="62"/>
        <v>0</v>
      </c>
      <c r="Q246" s="131">
        <v>0</v>
      </c>
      <c r="R246" s="131">
        <f t="shared" si="63"/>
        <v>0</v>
      </c>
      <c r="S246" s="131">
        <v>0</v>
      </c>
      <c r="T246" s="132">
        <f t="shared" si="64"/>
        <v>0</v>
      </c>
      <c r="AR246" s="133" t="s">
        <v>157</v>
      </c>
      <c r="AT246" s="133" t="s">
        <v>153</v>
      </c>
      <c r="AU246" s="133" t="s">
        <v>76</v>
      </c>
      <c r="AY246" s="13" t="s">
        <v>152</v>
      </c>
      <c r="BE246" s="134">
        <f t="shared" si="65"/>
        <v>0</v>
      </c>
      <c r="BF246" s="134">
        <f t="shared" si="66"/>
        <v>0</v>
      </c>
      <c r="BG246" s="134">
        <f t="shared" si="67"/>
        <v>0</v>
      </c>
      <c r="BH246" s="134">
        <f t="shared" si="68"/>
        <v>0</v>
      </c>
      <c r="BI246" s="134">
        <f t="shared" si="69"/>
        <v>0</v>
      </c>
      <c r="BJ246" s="13" t="s">
        <v>76</v>
      </c>
      <c r="BK246" s="134">
        <f t="shared" si="70"/>
        <v>0</v>
      </c>
      <c r="BL246" s="13" t="s">
        <v>157</v>
      </c>
      <c r="BM246" s="133" t="s">
        <v>456</v>
      </c>
    </row>
    <row r="247" spans="2:65" s="10" customFormat="1" ht="25.9" customHeight="1" x14ac:dyDescent="0.2">
      <c r="B247" s="113"/>
      <c r="D247" s="114" t="s">
        <v>68</v>
      </c>
      <c r="E247" s="115" t="s">
        <v>457</v>
      </c>
      <c r="F247" s="115" t="s">
        <v>458</v>
      </c>
      <c r="J247" s="116">
        <f>BK247</f>
        <v>0</v>
      </c>
      <c r="L247" s="113"/>
      <c r="M247" s="117"/>
      <c r="P247" s="118">
        <f>P248</f>
        <v>0</v>
      </c>
      <c r="R247" s="118">
        <f>R248</f>
        <v>0</v>
      </c>
      <c r="T247" s="119">
        <f>T248</f>
        <v>0</v>
      </c>
      <c r="AR247" s="114" t="s">
        <v>76</v>
      </c>
      <c r="AT247" s="120" t="s">
        <v>68</v>
      </c>
      <c r="AU247" s="120" t="s">
        <v>69</v>
      </c>
      <c r="AY247" s="114" t="s">
        <v>152</v>
      </c>
      <c r="BK247" s="121">
        <f>BK248</f>
        <v>0</v>
      </c>
    </row>
    <row r="248" spans="2:65" s="1" customFormat="1" ht="16.5" customHeight="1" x14ac:dyDescent="0.2">
      <c r="B248" s="122"/>
      <c r="C248" s="123" t="s">
        <v>459</v>
      </c>
      <c r="D248" s="123" t="s">
        <v>153</v>
      </c>
      <c r="E248" s="124" t="s">
        <v>460</v>
      </c>
      <c r="F248" s="125" t="s">
        <v>461</v>
      </c>
      <c r="G248" s="126" t="s">
        <v>201</v>
      </c>
      <c r="H248" s="127">
        <v>180</v>
      </c>
      <c r="I248" s="128"/>
      <c r="J248" s="128">
        <f>ROUND(I248*H248,2)</f>
        <v>0</v>
      </c>
      <c r="K248" s="125" t="s">
        <v>1</v>
      </c>
      <c r="L248" s="25"/>
      <c r="M248" s="129" t="s">
        <v>1</v>
      </c>
      <c r="N248" s="130" t="s">
        <v>34</v>
      </c>
      <c r="O248" s="131">
        <v>0</v>
      </c>
      <c r="P248" s="131">
        <f>O248*H248</f>
        <v>0</v>
      </c>
      <c r="Q248" s="131">
        <v>0</v>
      </c>
      <c r="R248" s="131">
        <f>Q248*H248</f>
        <v>0</v>
      </c>
      <c r="S248" s="131">
        <v>0</v>
      </c>
      <c r="T248" s="132">
        <f>S248*H248</f>
        <v>0</v>
      </c>
      <c r="AR248" s="133" t="s">
        <v>157</v>
      </c>
      <c r="AT248" s="133" t="s">
        <v>153</v>
      </c>
      <c r="AU248" s="133" t="s">
        <v>76</v>
      </c>
      <c r="AY248" s="13" t="s">
        <v>152</v>
      </c>
      <c r="BE248" s="134">
        <f>IF(N248="základní",J248,0)</f>
        <v>0</v>
      </c>
      <c r="BF248" s="134">
        <f>IF(N248="snížená",J248,0)</f>
        <v>0</v>
      </c>
      <c r="BG248" s="134">
        <f>IF(N248="zákl. přenesená",J248,0)</f>
        <v>0</v>
      </c>
      <c r="BH248" s="134">
        <f>IF(N248="sníž. přenesená",J248,0)</f>
        <v>0</v>
      </c>
      <c r="BI248" s="134">
        <f>IF(N248="nulová",J248,0)</f>
        <v>0</v>
      </c>
      <c r="BJ248" s="13" t="s">
        <v>76</v>
      </c>
      <c r="BK248" s="134">
        <f>ROUND(I248*H248,2)</f>
        <v>0</v>
      </c>
      <c r="BL248" s="13" t="s">
        <v>157</v>
      </c>
      <c r="BM248" s="133" t="s">
        <v>462</v>
      </c>
    </row>
    <row r="249" spans="2:65" s="10" customFormat="1" ht="25.9" customHeight="1" x14ac:dyDescent="0.2">
      <c r="B249" s="113"/>
      <c r="D249" s="114" t="s">
        <v>68</v>
      </c>
      <c r="E249" s="115" t="s">
        <v>463</v>
      </c>
      <c r="F249" s="115" t="s">
        <v>464</v>
      </c>
      <c r="J249" s="116">
        <f>BK249</f>
        <v>0</v>
      </c>
      <c r="L249" s="113"/>
      <c r="M249" s="117"/>
      <c r="P249" s="118">
        <f>P250</f>
        <v>0</v>
      </c>
      <c r="R249" s="118">
        <f>R250</f>
        <v>0</v>
      </c>
      <c r="T249" s="119">
        <f>T250</f>
        <v>0</v>
      </c>
      <c r="AR249" s="114" t="s">
        <v>76</v>
      </c>
      <c r="AT249" s="120" t="s">
        <v>68</v>
      </c>
      <c r="AU249" s="120" t="s">
        <v>69</v>
      </c>
      <c r="AY249" s="114" t="s">
        <v>152</v>
      </c>
      <c r="BK249" s="121">
        <f>BK250</f>
        <v>0</v>
      </c>
    </row>
    <row r="250" spans="2:65" s="1" customFormat="1" ht="16.5" customHeight="1" x14ac:dyDescent="0.2">
      <c r="B250" s="122"/>
      <c r="C250" s="123" t="s">
        <v>309</v>
      </c>
      <c r="D250" s="123" t="s">
        <v>153</v>
      </c>
      <c r="E250" s="124" t="s">
        <v>465</v>
      </c>
      <c r="F250" s="125" t="s">
        <v>466</v>
      </c>
      <c r="G250" s="126" t="s">
        <v>208</v>
      </c>
      <c r="H250" s="127">
        <v>68.25</v>
      </c>
      <c r="I250" s="128"/>
      <c r="J250" s="128">
        <f>ROUND(I250*H250,2)</f>
        <v>0</v>
      </c>
      <c r="K250" s="125" t="s">
        <v>1</v>
      </c>
      <c r="L250" s="25"/>
      <c r="M250" s="129" t="s">
        <v>1</v>
      </c>
      <c r="N250" s="130" t="s">
        <v>34</v>
      </c>
      <c r="O250" s="131">
        <v>0</v>
      </c>
      <c r="P250" s="131">
        <f>O250*H250</f>
        <v>0</v>
      </c>
      <c r="Q250" s="131">
        <v>0</v>
      </c>
      <c r="R250" s="131">
        <f>Q250*H250</f>
        <v>0</v>
      </c>
      <c r="S250" s="131">
        <v>0</v>
      </c>
      <c r="T250" s="132">
        <f>S250*H250</f>
        <v>0</v>
      </c>
      <c r="AR250" s="133" t="s">
        <v>157</v>
      </c>
      <c r="AT250" s="133" t="s">
        <v>153</v>
      </c>
      <c r="AU250" s="133" t="s">
        <v>76</v>
      </c>
      <c r="AY250" s="13" t="s">
        <v>152</v>
      </c>
      <c r="BE250" s="134">
        <f>IF(N250="základní",J250,0)</f>
        <v>0</v>
      </c>
      <c r="BF250" s="134">
        <f>IF(N250="snížená",J250,0)</f>
        <v>0</v>
      </c>
      <c r="BG250" s="134">
        <f>IF(N250="zákl. přenesená",J250,0)</f>
        <v>0</v>
      </c>
      <c r="BH250" s="134">
        <f>IF(N250="sníž. přenesená",J250,0)</f>
        <v>0</v>
      </c>
      <c r="BI250" s="134">
        <f>IF(N250="nulová",J250,0)</f>
        <v>0</v>
      </c>
      <c r="BJ250" s="13" t="s">
        <v>76</v>
      </c>
      <c r="BK250" s="134">
        <f>ROUND(I250*H250,2)</f>
        <v>0</v>
      </c>
      <c r="BL250" s="13" t="s">
        <v>157</v>
      </c>
      <c r="BM250" s="133" t="s">
        <v>467</v>
      </c>
    </row>
    <row r="251" spans="2:65" s="10" customFormat="1" ht="25.9" customHeight="1" x14ac:dyDescent="0.2">
      <c r="B251" s="113"/>
      <c r="D251" s="114" t="s">
        <v>68</v>
      </c>
      <c r="E251" s="115" t="s">
        <v>468</v>
      </c>
      <c r="F251" s="115" t="s">
        <v>469</v>
      </c>
      <c r="J251" s="116">
        <f>BK251</f>
        <v>0</v>
      </c>
      <c r="L251" s="113"/>
      <c r="M251" s="117"/>
      <c r="P251" s="118">
        <f>SUM(P252:P256)</f>
        <v>0</v>
      </c>
      <c r="R251" s="118">
        <f>SUM(R252:R256)</f>
        <v>0</v>
      </c>
      <c r="T251" s="119">
        <f>SUM(T252:T256)</f>
        <v>0</v>
      </c>
      <c r="AR251" s="114" t="s">
        <v>78</v>
      </c>
      <c r="AT251" s="120" t="s">
        <v>68</v>
      </c>
      <c r="AU251" s="120" t="s">
        <v>69</v>
      </c>
      <c r="AY251" s="114" t="s">
        <v>152</v>
      </c>
      <c r="BK251" s="121">
        <f>SUM(BK252:BK256)</f>
        <v>0</v>
      </c>
    </row>
    <row r="252" spans="2:65" s="1" customFormat="1" ht="21.75" customHeight="1" x14ac:dyDescent="0.2">
      <c r="B252" s="122"/>
      <c r="C252" s="123" t="s">
        <v>470</v>
      </c>
      <c r="D252" s="123" t="s">
        <v>153</v>
      </c>
      <c r="E252" s="124" t="s">
        <v>471</v>
      </c>
      <c r="F252" s="125" t="s">
        <v>472</v>
      </c>
      <c r="G252" s="126" t="s">
        <v>167</v>
      </c>
      <c r="H252" s="127">
        <v>45.86</v>
      </c>
      <c r="I252" s="128"/>
      <c r="J252" s="128">
        <f>ROUND(I252*H252,2)</f>
        <v>0</v>
      </c>
      <c r="K252" s="125" t="s">
        <v>1</v>
      </c>
      <c r="L252" s="25"/>
      <c r="M252" s="129" t="s">
        <v>1</v>
      </c>
      <c r="N252" s="130" t="s">
        <v>34</v>
      </c>
      <c r="O252" s="131">
        <v>0</v>
      </c>
      <c r="P252" s="131">
        <f>O252*H252</f>
        <v>0</v>
      </c>
      <c r="Q252" s="131">
        <v>0</v>
      </c>
      <c r="R252" s="131">
        <f>Q252*H252</f>
        <v>0</v>
      </c>
      <c r="S252" s="131">
        <v>0</v>
      </c>
      <c r="T252" s="132">
        <f>S252*H252</f>
        <v>0</v>
      </c>
      <c r="AR252" s="133" t="s">
        <v>178</v>
      </c>
      <c r="AT252" s="133" t="s">
        <v>153</v>
      </c>
      <c r="AU252" s="133" t="s">
        <v>76</v>
      </c>
      <c r="AY252" s="13" t="s">
        <v>152</v>
      </c>
      <c r="BE252" s="134">
        <f>IF(N252="základní",J252,0)</f>
        <v>0</v>
      </c>
      <c r="BF252" s="134">
        <f>IF(N252="snížená",J252,0)</f>
        <v>0</v>
      </c>
      <c r="BG252" s="134">
        <f>IF(N252="zákl. přenesená",J252,0)</f>
        <v>0</v>
      </c>
      <c r="BH252" s="134">
        <f>IF(N252="sníž. přenesená",J252,0)</f>
        <v>0</v>
      </c>
      <c r="BI252" s="134">
        <f>IF(N252="nulová",J252,0)</f>
        <v>0</v>
      </c>
      <c r="BJ252" s="13" t="s">
        <v>76</v>
      </c>
      <c r="BK252" s="134">
        <f>ROUND(I252*H252,2)</f>
        <v>0</v>
      </c>
      <c r="BL252" s="13" t="s">
        <v>178</v>
      </c>
      <c r="BM252" s="133" t="s">
        <v>473</v>
      </c>
    </row>
    <row r="253" spans="2:65" s="1" customFormat="1" ht="16.5" customHeight="1" x14ac:dyDescent="0.2">
      <c r="B253" s="122"/>
      <c r="C253" s="123" t="s">
        <v>313</v>
      </c>
      <c r="D253" s="123" t="s">
        <v>153</v>
      </c>
      <c r="E253" s="124" t="s">
        <v>474</v>
      </c>
      <c r="F253" s="125" t="s">
        <v>475</v>
      </c>
      <c r="G253" s="126" t="s">
        <v>167</v>
      </c>
      <c r="H253" s="127">
        <v>45.86</v>
      </c>
      <c r="I253" s="128"/>
      <c r="J253" s="128">
        <f>ROUND(I253*H253,2)</f>
        <v>0</v>
      </c>
      <c r="K253" s="125" t="s">
        <v>1</v>
      </c>
      <c r="L253" s="25"/>
      <c r="M253" s="129" t="s">
        <v>1</v>
      </c>
      <c r="N253" s="130" t="s">
        <v>34</v>
      </c>
      <c r="O253" s="131">
        <v>0</v>
      </c>
      <c r="P253" s="131">
        <f>O253*H253</f>
        <v>0</v>
      </c>
      <c r="Q253" s="131">
        <v>0</v>
      </c>
      <c r="R253" s="131">
        <f>Q253*H253</f>
        <v>0</v>
      </c>
      <c r="S253" s="131">
        <v>0</v>
      </c>
      <c r="T253" s="132">
        <f>S253*H253</f>
        <v>0</v>
      </c>
      <c r="AR253" s="133" t="s">
        <v>178</v>
      </c>
      <c r="AT253" s="133" t="s">
        <v>153</v>
      </c>
      <c r="AU253" s="133" t="s">
        <v>76</v>
      </c>
      <c r="AY253" s="13" t="s">
        <v>152</v>
      </c>
      <c r="BE253" s="134">
        <f>IF(N253="základní",J253,0)</f>
        <v>0</v>
      </c>
      <c r="BF253" s="134">
        <f>IF(N253="snížená",J253,0)</f>
        <v>0</v>
      </c>
      <c r="BG253" s="134">
        <f>IF(N253="zákl. přenesená",J253,0)</f>
        <v>0</v>
      </c>
      <c r="BH253" s="134">
        <f>IF(N253="sníž. přenesená",J253,0)</f>
        <v>0</v>
      </c>
      <c r="BI253" s="134">
        <f>IF(N253="nulová",J253,0)</f>
        <v>0</v>
      </c>
      <c r="BJ253" s="13" t="s">
        <v>76</v>
      </c>
      <c r="BK253" s="134">
        <f>ROUND(I253*H253,2)</f>
        <v>0</v>
      </c>
      <c r="BL253" s="13" t="s">
        <v>178</v>
      </c>
      <c r="BM253" s="133" t="s">
        <v>476</v>
      </c>
    </row>
    <row r="254" spans="2:65" s="1" customFormat="1" ht="16.5" customHeight="1" x14ac:dyDescent="0.2">
      <c r="B254" s="122"/>
      <c r="C254" s="123" t="s">
        <v>477</v>
      </c>
      <c r="D254" s="123" t="s">
        <v>153</v>
      </c>
      <c r="E254" s="124" t="s">
        <v>478</v>
      </c>
      <c r="F254" s="125" t="s">
        <v>479</v>
      </c>
      <c r="G254" s="126" t="s">
        <v>167</v>
      </c>
      <c r="H254" s="127">
        <v>48.133000000000003</v>
      </c>
      <c r="I254" s="128"/>
      <c r="J254" s="128">
        <f>ROUND(I254*H254,2)</f>
        <v>0</v>
      </c>
      <c r="K254" s="125" t="s">
        <v>1</v>
      </c>
      <c r="L254" s="25"/>
      <c r="M254" s="129" t="s">
        <v>1</v>
      </c>
      <c r="N254" s="130" t="s">
        <v>34</v>
      </c>
      <c r="O254" s="131">
        <v>0</v>
      </c>
      <c r="P254" s="131">
        <f>O254*H254</f>
        <v>0</v>
      </c>
      <c r="Q254" s="131">
        <v>0</v>
      </c>
      <c r="R254" s="131">
        <f>Q254*H254</f>
        <v>0</v>
      </c>
      <c r="S254" s="131">
        <v>0</v>
      </c>
      <c r="T254" s="132">
        <f>S254*H254</f>
        <v>0</v>
      </c>
      <c r="AR254" s="133" t="s">
        <v>178</v>
      </c>
      <c r="AT254" s="133" t="s">
        <v>153</v>
      </c>
      <c r="AU254" s="133" t="s">
        <v>76</v>
      </c>
      <c r="AY254" s="13" t="s">
        <v>152</v>
      </c>
      <c r="BE254" s="134">
        <f>IF(N254="základní",J254,0)</f>
        <v>0</v>
      </c>
      <c r="BF254" s="134">
        <f>IF(N254="snížená",J254,0)</f>
        <v>0</v>
      </c>
      <c r="BG254" s="134">
        <f>IF(N254="zákl. přenesená",J254,0)</f>
        <v>0</v>
      </c>
      <c r="BH254" s="134">
        <f>IF(N254="sníž. přenesená",J254,0)</f>
        <v>0</v>
      </c>
      <c r="BI254" s="134">
        <f>IF(N254="nulová",J254,0)</f>
        <v>0</v>
      </c>
      <c r="BJ254" s="13" t="s">
        <v>76</v>
      </c>
      <c r="BK254" s="134">
        <f>ROUND(I254*H254,2)</f>
        <v>0</v>
      </c>
      <c r="BL254" s="13" t="s">
        <v>178</v>
      </c>
      <c r="BM254" s="133" t="s">
        <v>480</v>
      </c>
    </row>
    <row r="255" spans="2:65" s="1" customFormat="1" ht="16.5" customHeight="1" x14ac:dyDescent="0.2">
      <c r="B255" s="122"/>
      <c r="C255" s="123" t="s">
        <v>316</v>
      </c>
      <c r="D255" s="123" t="s">
        <v>153</v>
      </c>
      <c r="E255" s="124" t="s">
        <v>481</v>
      </c>
      <c r="F255" s="125" t="s">
        <v>482</v>
      </c>
      <c r="G255" s="126" t="s">
        <v>167</v>
      </c>
      <c r="H255" s="127">
        <v>53.5</v>
      </c>
      <c r="I255" s="128"/>
      <c r="J255" s="128">
        <f>ROUND(I255*H255,2)</f>
        <v>0</v>
      </c>
      <c r="K255" s="125" t="s">
        <v>1</v>
      </c>
      <c r="L255" s="25"/>
      <c r="M255" s="129" t="s">
        <v>1</v>
      </c>
      <c r="N255" s="130" t="s">
        <v>34</v>
      </c>
      <c r="O255" s="131">
        <v>0</v>
      </c>
      <c r="P255" s="131">
        <f>O255*H255</f>
        <v>0</v>
      </c>
      <c r="Q255" s="131">
        <v>0</v>
      </c>
      <c r="R255" s="131">
        <f>Q255*H255</f>
        <v>0</v>
      </c>
      <c r="S255" s="131">
        <v>0</v>
      </c>
      <c r="T255" s="132">
        <f>S255*H255</f>
        <v>0</v>
      </c>
      <c r="AR255" s="133" t="s">
        <v>178</v>
      </c>
      <c r="AT255" s="133" t="s">
        <v>153</v>
      </c>
      <c r="AU255" s="133" t="s">
        <v>76</v>
      </c>
      <c r="AY255" s="13" t="s">
        <v>152</v>
      </c>
      <c r="BE255" s="134">
        <f>IF(N255="základní",J255,0)</f>
        <v>0</v>
      </c>
      <c r="BF255" s="134">
        <f>IF(N255="snížená",J255,0)</f>
        <v>0</v>
      </c>
      <c r="BG255" s="134">
        <f>IF(N255="zákl. přenesená",J255,0)</f>
        <v>0</v>
      </c>
      <c r="BH255" s="134">
        <f>IF(N255="sníž. přenesená",J255,0)</f>
        <v>0</v>
      </c>
      <c r="BI255" s="134">
        <f>IF(N255="nulová",J255,0)</f>
        <v>0</v>
      </c>
      <c r="BJ255" s="13" t="s">
        <v>76</v>
      </c>
      <c r="BK255" s="134">
        <f>ROUND(I255*H255,2)</f>
        <v>0</v>
      </c>
      <c r="BL255" s="13" t="s">
        <v>178</v>
      </c>
      <c r="BM255" s="133" t="s">
        <v>483</v>
      </c>
    </row>
    <row r="256" spans="2:65" s="1" customFormat="1" ht="16.5" customHeight="1" x14ac:dyDescent="0.2">
      <c r="B256" s="122"/>
      <c r="C256" s="123" t="s">
        <v>484</v>
      </c>
      <c r="D256" s="123" t="s">
        <v>153</v>
      </c>
      <c r="E256" s="124" t="s">
        <v>485</v>
      </c>
      <c r="F256" s="125" t="s">
        <v>486</v>
      </c>
      <c r="G256" s="126" t="s">
        <v>487</v>
      </c>
      <c r="H256" s="127">
        <v>769.13199999999995</v>
      </c>
      <c r="I256" s="128"/>
      <c r="J256" s="128">
        <f>ROUND(I256*H256,2)</f>
        <v>0</v>
      </c>
      <c r="K256" s="125" t="s">
        <v>1</v>
      </c>
      <c r="L256" s="25"/>
      <c r="M256" s="129" t="s">
        <v>1</v>
      </c>
      <c r="N256" s="130" t="s">
        <v>34</v>
      </c>
      <c r="O256" s="131">
        <v>0</v>
      </c>
      <c r="P256" s="131">
        <f>O256*H256</f>
        <v>0</v>
      </c>
      <c r="Q256" s="131">
        <v>0</v>
      </c>
      <c r="R256" s="131">
        <f>Q256*H256</f>
        <v>0</v>
      </c>
      <c r="S256" s="131">
        <v>0</v>
      </c>
      <c r="T256" s="132">
        <f>S256*H256</f>
        <v>0</v>
      </c>
      <c r="AR256" s="133" t="s">
        <v>178</v>
      </c>
      <c r="AT256" s="133" t="s">
        <v>153</v>
      </c>
      <c r="AU256" s="133" t="s">
        <v>76</v>
      </c>
      <c r="AY256" s="13" t="s">
        <v>152</v>
      </c>
      <c r="BE256" s="134">
        <f>IF(N256="základní",J256,0)</f>
        <v>0</v>
      </c>
      <c r="BF256" s="134">
        <f>IF(N256="snížená",J256,0)</f>
        <v>0</v>
      </c>
      <c r="BG256" s="134">
        <f>IF(N256="zákl. přenesená",J256,0)</f>
        <v>0</v>
      </c>
      <c r="BH256" s="134">
        <f>IF(N256="sníž. přenesená",J256,0)</f>
        <v>0</v>
      </c>
      <c r="BI256" s="134">
        <f>IF(N256="nulová",J256,0)</f>
        <v>0</v>
      </c>
      <c r="BJ256" s="13" t="s">
        <v>76</v>
      </c>
      <c r="BK256" s="134">
        <f>ROUND(I256*H256,2)</f>
        <v>0</v>
      </c>
      <c r="BL256" s="13" t="s">
        <v>178</v>
      </c>
      <c r="BM256" s="133" t="s">
        <v>488</v>
      </c>
    </row>
    <row r="257" spans="2:65" s="10" customFormat="1" ht="25.9" customHeight="1" x14ac:dyDescent="0.2">
      <c r="B257" s="113"/>
      <c r="D257" s="114" t="s">
        <v>68</v>
      </c>
      <c r="E257" s="115" t="s">
        <v>489</v>
      </c>
      <c r="F257" s="115" t="s">
        <v>490</v>
      </c>
      <c r="J257" s="116">
        <f>BK257</f>
        <v>0</v>
      </c>
      <c r="L257" s="113"/>
      <c r="M257" s="117"/>
      <c r="P257" s="118">
        <f>SUM(P258:P261)</f>
        <v>0</v>
      </c>
      <c r="R257" s="118">
        <f>SUM(R258:R261)</f>
        <v>0</v>
      </c>
      <c r="T257" s="119">
        <f>SUM(T258:T261)</f>
        <v>0</v>
      </c>
      <c r="AR257" s="114" t="s">
        <v>78</v>
      </c>
      <c r="AT257" s="120" t="s">
        <v>68</v>
      </c>
      <c r="AU257" s="120" t="s">
        <v>69</v>
      </c>
      <c r="AY257" s="114" t="s">
        <v>152</v>
      </c>
      <c r="BK257" s="121">
        <f>SUM(BK258:BK261)</f>
        <v>0</v>
      </c>
    </row>
    <row r="258" spans="2:65" s="1" customFormat="1" ht="16.5" customHeight="1" x14ac:dyDescent="0.2">
      <c r="B258" s="122"/>
      <c r="C258" s="123" t="s">
        <v>319</v>
      </c>
      <c r="D258" s="123" t="s">
        <v>153</v>
      </c>
      <c r="E258" s="124" t="s">
        <v>491</v>
      </c>
      <c r="F258" s="125" t="s">
        <v>492</v>
      </c>
      <c r="G258" s="126" t="s">
        <v>167</v>
      </c>
      <c r="H258" s="127">
        <v>21.47</v>
      </c>
      <c r="I258" s="128"/>
      <c r="J258" s="128">
        <f>ROUND(I258*H258,2)</f>
        <v>0</v>
      </c>
      <c r="K258" s="125" t="s">
        <v>1</v>
      </c>
      <c r="L258" s="25"/>
      <c r="M258" s="129" t="s">
        <v>1</v>
      </c>
      <c r="N258" s="130" t="s">
        <v>34</v>
      </c>
      <c r="O258" s="131">
        <v>0</v>
      </c>
      <c r="P258" s="131">
        <f>O258*H258</f>
        <v>0</v>
      </c>
      <c r="Q258" s="131">
        <v>0</v>
      </c>
      <c r="R258" s="131">
        <f>Q258*H258</f>
        <v>0</v>
      </c>
      <c r="S258" s="131">
        <v>0</v>
      </c>
      <c r="T258" s="132">
        <f>S258*H258</f>
        <v>0</v>
      </c>
      <c r="AR258" s="133" t="s">
        <v>178</v>
      </c>
      <c r="AT258" s="133" t="s">
        <v>153</v>
      </c>
      <c r="AU258" s="133" t="s">
        <v>76</v>
      </c>
      <c r="AY258" s="13" t="s">
        <v>152</v>
      </c>
      <c r="BE258" s="134">
        <f>IF(N258="základní",J258,0)</f>
        <v>0</v>
      </c>
      <c r="BF258" s="134">
        <f>IF(N258="snížená",J258,0)</f>
        <v>0</v>
      </c>
      <c r="BG258" s="134">
        <f>IF(N258="zákl. přenesená",J258,0)</f>
        <v>0</v>
      </c>
      <c r="BH258" s="134">
        <f>IF(N258="sníž. přenesená",J258,0)</f>
        <v>0</v>
      </c>
      <c r="BI258" s="134">
        <f>IF(N258="nulová",J258,0)</f>
        <v>0</v>
      </c>
      <c r="BJ258" s="13" t="s">
        <v>76</v>
      </c>
      <c r="BK258" s="134">
        <f>ROUND(I258*H258,2)</f>
        <v>0</v>
      </c>
      <c r="BL258" s="13" t="s">
        <v>178</v>
      </c>
      <c r="BM258" s="133" t="s">
        <v>493</v>
      </c>
    </row>
    <row r="259" spans="2:65" s="1" customFormat="1" ht="16.5" customHeight="1" x14ac:dyDescent="0.2">
      <c r="B259" s="122"/>
      <c r="C259" s="123" t="s">
        <v>368</v>
      </c>
      <c r="D259" s="123" t="s">
        <v>153</v>
      </c>
      <c r="E259" s="124" t="s">
        <v>494</v>
      </c>
      <c r="F259" s="125" t="s">
        <v>495</v>
      </c>
      <c r="G259" s="126" t="s">
        <v>167</v>
      </c>
      <c r="H259" s="127">
        <v>22.544</v>
      </c>
      <c r="I259" s="128"/>
      <c r="J259" s="128">
        <f>ROUND(I259*H259,2)</f>
        <v>0</v>
      </c>
      <c r="K259" s="125" t="s">
        <v>1</v>
      </c>
      <c r="L259" s="25"/>
      <c r="M259" s="129" t="s">
        <v>1</v>
      </c>
      <c r="N259" s="130" t="s">
        <v>34</v>
      </c>
      <c r="O259" s="131">
        <v>0</v>
      </c>
      <c r="P259" s="131">
        <f>O259*H259</f>
        <v>0</v>
      </c>
      <c r="Q259" s="131">
        <v>0</v>
      </c>
      <c r="R259" s="131">
        <f>Q259*H259</f>
        <v>0</v>
      </c>
      <c r="S259" s="131">
        <v>0</v>
      </c>
      <c r="T259" s="132">
        <f>S259*H259</f>
        <v>0</v>
      </c>
      <c r="AR259" s="133" t="s">
        <v>178</v>
      </c>
      <c r="AT259" s="133" t="s">
        <v>153</v>
      </c>
      <c r="AU259" s="133" t="s">
        <v>76</v>
      </c>
      <c r="AY259" s="13" t="s">
        <v>152</v>
      </c>
      <c r="BE259" s="134">
        <f>IF(N259="základní",J259,0)</f>
        <v>0</v>
      </c>
      <c r="BF259" s="134">
        <f>IF(N259="snížená",J259,0)</f>
        <v>0</v>
      </c>
      <c r="BG259" s="134">
        <f>IF(N259="zákl. přenesená",J259,0)</f>
        <v>0</v>
      </c>
      <c r="BH259" s="134">
        <f>IF(N259="sníž. přenesená",J259,0)</f>
        <v>0</v>
      </c>
      <c r="BI259" s="134">
        <f>IF(N259="nulová",J259,0)</f>
        <v>0</v>
      </c>
      <c r="BJ259" s="13" t="s">
        <v>76</v>
      </c>
      <c r="BK259" s="134">
        <f>ROUND(I259*H259,2)</f>
        <v>0</v>
      </c>
      <c r="BL259" s="13" t="s">
        <v>178</v>
      </c>
      <c r="BM259" s="133" t="s">
        <v>496</v>
      </c>
    </row>
    <row r="260" spans="2:65" s="1" customFormat="1" ht="16.5" customHeight="1" x14ac:dyDescent="0.2">
      <c r="B260" s="122"/>
      <c r="C260" s="123" t="s">
        <v>321</v>
      </c>
      <c r="D260" s="123" t="s">
        <v>153</v>
      </c>
      <c r="E260" s="124" t="s">
        <v>497</v>
      </c>
      <c r="F260" s="125" t="s">
        <v>498</v>
      </c>
      <c r="G260" s="126" t="s">
        <v>167</v>
      </c>
      <c r="H260" s="127">
        <v>21.899000000000001</v>
      </c>
      <c r="I260" s="128"/>
      <c r="J260" s="128">
        <f>ROUND(I260*H260,2)</f>
        <v>0</v>
      </c>
      <c r="K260" s="125" t="s">
        <v>1</v>
      </c>
      <c r="L260" s="25"/>
      <c r="M260" s="129" t="s">
        <v>1</v>
      </c>
      <c r="N260" s="130" t="s">
        <v>34</v>
      </c>
      <c r="O260" s="131">
        <v>0</v>
      </c>
      <c r="P260" s="131">
        <f>O260*H260</f>
        <v>0</v>
      </c>
      <c r="Q260" s="131">
        <v>0</v>
      </c>
      <c r="R260" s="131">
        <f>Q260*H260</f>
        <v>0</v>
      </c>
      <c r="S260" s="131">
        <v>0</v>
      </c>
      <c r="T260" s="132">
        <f>S260*H260</f>
        <v>0</v>
      </c>
      <c r="AR260" s="133" t="s">
        <v>178</v>
      </c>
      <c r="AT260" s="133" t="s">
        <v>153</v>
      </c>
      <c r="AU260" s="133" t="s">
        <v>76</v>
      </c>
      <c r="AY260" s="13" t="s">
        <v>152</v>
      </c>
      <c r="BE260" s="134">
        <f>IF(N260="základní",J260,0)</f>
        <v>0</v>
      </c>
      <c r="BF260" s="134">
        <f>IF(N260="snížená",J260,0)</f>
        <v>0</v>
      </c>
      <c r="BG260" s="134">
        <f>IF(N260="zákl. přenesená",J260,0)</f>
        <v>0</v>
      </c>
      <c r="BH260" s="134">
        <f>IF(N260="sníž. přenesená",J260,0)</f>
        <v>0</v>
      </c>
      <c r="BI260" s="134">
        <f>IF(N260="nulová",J260,0)</f>
        <v>0</v>
      </c>
      <c r="BJ260" s="13" t="s">
        <v>76</v>
      </c>
      <c r="BK260" s="134">
        <f>ROUND(I260*H260,2)</f>
        <v>0</v>
      </c>
      <c r="BL260" s="13" t="s">
        <v>178</v>
      </c>
      <c r="BM260" s="133" t="s">
        <v>499</v>
      </c>
    </row>
    <row r="261" spans="2:65" s="1" customFormat="1" ht="16.5" customHeight="1" x14ac:dyDescent="0.2">
      <c r="B261" s="122"/>
      <c r="C261" s="123" t="s">
        <v>457</v>
      </c>
      <c r="D261" s="123" t="s">
        <v>153</v>
      </c>
      <c r="E261" s="124" t="s">
        <v>500</v>
      </c>
      <c r="F261" s="125" t="s">
        <v>501</v>
      </c>
      <c r="G261" s="126" t="s">
        <v>487</v>
      </c>
      <c r="H261" s="127">
        <v>22.433</v>
      </c>
      <c r="I261" s="128"/>
      <c r="J261" s="128">
        <f>ROUND(I261*H261,2)</f>
        <v>0</v>
      </c>
      <c r="K261" s="125" t="s">
        <v>1</v>
      </c>
      <c r="L261" s="25"/>
      <c r="M261" s="129" t="s">
        <v>1</v>
      </c>
      <c r="N261" s="130" t="s">
        <v>34</v>
      </c>
      <c r="O261" s="131">
        <v>0</v>
      </c>
      <c r="P261" s="131">
        <f>O261*H261</f>
        <v>0</v>
      </c>
      <c r="Q261" s="131">
        <v>0</v>
      </c>
      <c r="R261" s="131">
        <f>Q261*H261</f>
        <v>0</v>
      </c>
      <c r="S261" s="131">
        <v>0</v>
      </c>
      <c r="T261" s="132">
        <f>S261*H261</f>
        <v>0</v>
      </c>
      <c r="AR261" s="133" t="s">
        <v>178</v>
      </c>
      <c r="AT261" s="133" t="s">
        <v>153</v>
      </c>
      <c r="AU261" s="133" t="s">
        <v>76</v>
      </c>
      <c r="AY261" s="13" t="s">
        <v>152</v>
      </c>
      <c r="BE261" s="134">
        <f>IF(N261="základní",J261,0)</f>
        <v>0</v>
      </c>
      <c r="BF261" s="134">
        <f>IF(N261="snížená",J261,0)</f>
        <v>0</v>
      </c>
      <c r="BG261" s="134">
        <f>IF(N261="zákl. přenesená",J261,0)</f>
        <v>0</v>
      </c>
      <c r="BH261" s="134">
        <f>IF(N261="sníž. přenesená",J261,0)</f>
        <v>0</v>
      </c>
      <c r="BI261" s="134">
        <f>IF(N261="nulová",J261,0)</f>
        <v>0</v>
      </c>
      <c r="BJ261" s="13" t="s">
        <v>76</v>
      </c>
      <c r="BK261" s="134">
        <f>ROUND(I261*H261,2)</f>
        <v>0</v>
      </c>
      <c r="BL261" s="13" t="s">
        <v>178</v>
      </c>
      <c r="BM261" s="133" t="s">
        <v>502</v>
      </c>
    </row>
    <row r="262" spans="2:65" s="10" customFormat="1" ht="25.9" customHeight="1" x14ac:dyDescent="0.2">
      <c r="B262" s="113"/>
      <c r="D262" s="114" t="s">
        <v>68</v>
      </c>
      <c r="E262" s="115" t="s">
        <v>503</v>
      </c>
      <c r="F262" s="115" t="s">
        <v>504</v>
      </c>
      <c r="J262" s="116">
        <f>BK262</f>
        <v>0</v>
      </c>
      <c r="L262" s="113"/>
      <c r="M262" s="117"/>
      <c r="P262" s="118">
        <f>SUM(P263:P266)</f>
        <v>0</v>
      </c>
      <c r="R262" s="118">
        <f>SUM(R263:R266)</f>
        <v>0</v>
      </c>
      <c r="T262" s="119">
        <f>SUM(T263:T266)</f>
        <v>0</v>
      </c>
      <c r="AR262" s="114" t="s">
        <v>78</v>
      </c>
      <c r="AT262" s="120" t="s">
        <v>68</v>
      </c>
      <c r="AU262" s="120" t="s">
        <v>69</v>
      </c>
      <c r="AY262" s="114" t="s">
        <v>152</v>
      </c>
      <c r="BK262" s="121">
        <f>SUM(BK263:BK266)</f>
        <v>0</v>
      </c>
    </row>
    <row r="263" spans="2:65" s="1" customFormat="1" ht="16.5" customHeight="1" x14ac:dyDescent="0.2">
      <c r="B263" s="122"/>
      <c r="C263" s="123" t="s">
        <v>324</v>
      </c>
      <c r="D263" s="123" t="s">
        <v>153</v>
      </c>
      <c r="E263" s="124" t="s">
        <v>505</v>
      </c>
      <c r="F263" s="125" t="s">
        <v>506</v>
      </c>
      <c r="G263" s="126" t="s">
        <v>198</v>
      </c>
      <c r="H263" s="127">
        <v>14.5</v>
      </c>
      <c r="I263" s="128"/>
      <c r="J263" s="128">
        <f>ROUND(I263*H263,2)</f>
        <v>0</v>
      </c>
      <c r="K263" s="125" t="s">
        <v>1</v>
      </c>
      <c r="L263" s="25"/>
      <c r="M263" s="129" t="s">
        <v>1</v>
      </c>
      <c r="N263" s="130" t="s">
        <v>34</v>
      </c>
      <c r="O263" s="131">
        <v>0</v>
      </c>
      <c r="P263" s="131">
        <f>O263*H263</f>
        <v>0</v>
      </c>
      <c r="Q263" s="131">
        <v>0</v>
      </c>
      <c r="R263" s="131">
        <f>Q263*H263</f>
        <v>0</v>
      </c>
      <c r="S263" s="131">
        <v>0</v>
      </c>
      <c r="T263" s="132">
        <f>S263*H263</f>
        <v>0</v>
      </c>
      <c r="AR263" s="133" t="s">
        <v>178</v>
      </c>
      <c r="AT263" s="133" t="s">
        <v>153</v>
      </c>
      <c r="AU263" s="133" t="s">
        <v>76</v>
      </c>
      <c r="AY263" s="13" t="s">
        <v>152</v>
      </c>
      <c r="BE263" s="134">
        <f>IF(N263="základní",J263,0)</f>
        <v>0</v>
      </c>
      <c r="BF263" s="134">
        <f>IF(N263="snížená",J263,0)</f>
        <v>0</v>
      </c>
      <c r="BG263" s="134">
        <f>IF(N263="zákl. přenesená",J263,0)</f>
        <v>0</v>
      </c>
      <c r="BH263" s="134">
        <f>IF(N263="sníž. přenesená",J263,0)</f>
        <v>0</v>
      </c>
      <c r="BI263" s="134">
        <f>IF(N263="nulová",J263,0)</f>
        <v>0</v>
      </c>
      <c r="BJ263" s="13" t="s">
        <v>76</v>
      </c>
      <c r="BK263" s="134">
        <f>ROUND(I263*H263,2)</f>
        <v>0</v>
      </c>
      <c r="BL263" s="13" t="s">
        <v>178</v>
      </c>
      <c r="BM263" s="133" t="s">
        <v>507</v>
      </c>
    </row>
    <row r="264" spans="2:65" s="1" customFormat="1" ht="16.5" customHeight="1" x14ac:dyDescent="0.2">
      <c r="B264" s="122"/>
      <c r="C264" s="123" t="s">
        <v>463</v>
      </c>
      <c r="D264" s="123" t="s">
        <v>153</v>
      </c>
      <c r="E264" s="124" t="s">
        <v>508</v>
      </c>
      <c r="F264" s="125" t="s">
        <v>509</v>
      </c>
      <c r="G264" s="126" t="s">
        <v>198</v>
      </c>
      <c r="H264" s="127">
        <v>14.5</v>
      </c>
      <c r="I264" s="128"/>
      <c r="J264" s="128">
        <f>ROUND(I264*H264,2)</f>
        <v>0</v>
      </c>
      <c r="K264" s="125" t="s">
        <v>1</v>
      </c>
      <c r="L264" s="25"/>
      <c r="M264" s="129" t="s">
        <v>1</v>
      </c>
      <c r="N264" s="130" t="s">
        <v>34</v>
      </c>
      <c r="O264" s="131">
        <v>0</v>
      </c>
      <c r="P264" s="131">
        <f>O264*H264</f>
        <v>0</v>
      </c>
      <c r="Q264" s="131">
        <v>0</v>
      </c>
      <c r="R264" s="131">
        <f>Q264*H264</f>
        <v>0</v>
      </c>
      <c r="S264" s="131">
        <v>0</v>
      </c>
      <c r="T264" s="132">
        <f>S264*H264</f>
        <v>0</v>
      </c>
      <c r="AR264" s="133" t="s">
        <v>178</v>
      </c>
      <c r="AT264" s="133" t="s">
        <v>153</v>
      </c>
      <c r="AU264" s="133" t="s">
        <v>76</v>
      </c>
      <c r="AY264" s="13" t="s">
        <v>152</v>
      </c>
      <c r="BE264" s="134">
        <f>IF(N264="základní",J264,0)</f>
        <v>0</v>
      </c>
      <c r="BF264" s="134">
        <f>IF(N264="snížená",J264,0)</f>
        <v>0</v>
      </c>
      <c r="BG264" s="134">
        <f>IF(N264="zákl. přenesená",J264,0)</f>
        <v>0</v>
      </c>
      <c r="BH264" s="134">
        <f>IF(N264="sníž. přenesená",J264,0)</f>
        <v>0</v>
      </c>
      <c r="BI264" s="134">
        <f>IF(N264="nulová",J264,0)</f>
        <v>0</v>
      </c>
      <c r="BJ264" s="13" t="s">
        <v>76</v>
      </c>
      <c r="BK264" s="134">
        <f>ROUND(I264*H264,2)</f>
        <v>0</v>
      </c>
      <c r="BL264" s="13" t="s">
        <v>178</v>
      </c>
      <c r="BM264" s="133" t="s">
        <v>510</v>
      </c>
    </row>
    <row r="265" spans="2:65" s="1" customFormat="1" ht="16.5" customHeight="1" x14ac:dyDescent="0.2">
      <c r="B265" s="122"/>
      <c r="C265" s="123" t="s">
        <v>326</v>
      </c>
      <c r="D265" s="123" t="s">
        <v>153</v>
      </c>
      <c r="E265" s="124" t="s">
        <v>511</v>
      </c>
      <c r="F265" s="125" t="s">
        <v>1487</v>
      </c>
      <c r="G265" s="126" t="s">
        <v>198</v>
      </c>
      <c r="H265" s="127">
        <v>64</v>
      </c>
      <c r="I265" s="128"/>
      <c r="J265" s="128">
        <f>ROUND(I265*H265,2)</f>
        <v>0</v>
      </c>
      <c r="K265" s="125" t="s">
        <v>1</v>
      </c>
      <c r="L265" s="25"/>
      <c r="M265" s="129" t="s">
        <v>1</v>
      </c>
      <c r="N265" s="130" t="s">
        <v>34</v>
      </c>
      <c r="O265" s="131">
        <v>0</v>
      </c>
      <c r="P265" s="131">
        <f>O265*H265</f>
        <v>0</v>
      </c>
      <c r="Q265" s="131">
        <v>0</v>
      </c>
      <c r="R265" s="131">
        <f>Q265*H265</f>
        <v>0</v>
      </c>
      <c r="S265" s="131">
        <v>0</v>
      </c>
      <c r="T265" s="132">
        <f>S265*H265</f>
        <v>0</v>
      </c>
      <c r="AR265" s="133" t="s">
        <v>178</v>
      </c>
      <c r="AT265" s="133" t="s">
        <v>153</v>
      </c>
      <c r="AU265" s="133" t="s">
        <v>76</v>
      </c>
      <c r="AY265" s="13" t="s">
        <v>152</v>
      </c>
      <c r="BE265" s="134">
        <f>IF(N265="základní",J265,0)</f>
        <v>0</v>
      </c>
      <c r="BF265" s="134">
        <f>IF(N265="snížená",J265,0)</f>
        <v>0</v>
      </c>
      <c r="BG265" s="134">
        <f>IF(N265="zákl. přenesená",J265,0)</f>
        <v>0</v>
      </c>
      <c r="BH265" s="134">
        <f>IF(N265="sníž. přenesená",J265,0)</f>
        <v>0</v>
      </c>
      <c r="BI265" s="134">
        <f>IF(N265="nulová",J265,0)</f>
        <v>0</v>
      </c>
      <c r="BJ265" s="13" t="s">
        <v>76</v>
      </c>
      <c r="BK265" s="134">
        <f>ROUND(I265*H265,2)</f>
        <v>0</v>
      </c>
      <c r="BL265" s="13" t="s">
        <v>178</v>
      </c>
      <c r="BM265" s="133" t="s">
        <v>512</v>
      </c>
    </row>
    <row r="266" spans="2:65" s="1" customFormat="1" ht="16.5" customHeight="1" x14ac:dyDescent="0.2">
      <c r="B266" s="122"/>
      <c r="C266" s="123" t="s">
        <v>513</v>
      </c>
      <c r="D266" s="123" t="s">
        <v>153</v>
      </c>
      <c r="E266" s="124" t="s">
        <v>514</v>
      </c>
      <c r="F266" s="125" t="s">
        <v>1488</v>
      </c>
      <c r="G266" s="126" t="s">
        <v>487</v>
      </c>
      <c r="H266" s="127">
        <v>516.68299999999999</v>
      </c>
      <c r="I266" s="128"/>
      <c r="J266" s="128">
        <f>ROUND(I266*H266,2)</f>
        <v>0</v>
      </c>
      <c r="K266" s="125" t="s">
        <v>1</v>
      </c>
      <c r="L266" s="25"/>
      <c r="M266" s="129" t="s">
        <v>1</v>
      </c>
      <c r="N266" s="130" t="s">
        <v>34</v>
      </c>
      <c r="O266" s="131">
        <v>0</v>
      </c>
      <c r="P266" s="131">
        <f>O266*H266</f>
        <v>0</v>
      </c>
      <c r="Q266" s="131">
        <v>0</v>
      </c>
      <c r="R266" s="131">
        <f>Q266*H266</f>
        <v>0</v>
      </c>
      <c r="S266" s="131">
        <v>0</v>
      </c>
      <c r="T266" s="132">
        <f>S266*H266</f>
        <v>0</v>
      </c>
      <c r="AR266" s="133" t="s">
        <v>178</v>
      </c>
      <c r="AT266" s="133" t="s">
        <v>153</v>
      </c>
      <c r="AU266" s="133" t="s">
        <v>76</v>
      </c>
      <c r="AY266" s="13" t="s">
        <v>152</v>
      </c>
      <c r="BE266" s="134">
        <f>IF(N266="základní",J266,0)</f>
        <v>0</v>
      </c>
      <c r="BF266" s="134">
        <f>IF(N266="snížená",J266,0)</f>
        <v>0</v>
      </c>
      <c r="BG266" s="134">
        <f>IF(N266="zákl. přenesená",J266,0)</f>
        <v>0</v>
      </c>
      <c r="BH266" s="134">
        <f>IF(N266="sníž. přenesená",J266,0)</f>
        <v>0</v>
      </c>
      <c r="BI266" s="134">
        <f>IF(N266="nulová",J266,0)</f>
        <v>0</v>
      </c>
      <c r="BJ266" s="13" t="s">
        <v>76</v>
      </c>
      <c r="BK266" s="134">
        <f>ROUND(I266*H266,2)</f>
        <v>0</v>
      </c>
      <c r="BL266" s="13" t="s">
        <v>178</v>
      </c>
      <c r="BM266" s="133" t="s">
        <v>515</v>
      </c>
    </row>
    <row r="267" spans="2:65" s="10" customFormat="1" ht="25.9" customHeight="1" x14ac:dyDescent="0.2">
      <c r="B267" s="113"/>
      <c r="D267" s="114" t="s">
        <v>68</v>
      </c>
      <c r="E267" s="115" t="s">
        <v>516</v>
      </c>
      <c r="F267" s="115" t="s">
        <v>517</v>
      </c>
      <c r="J267" s="116">
        <f>BK267</f>
        <v>0</v>
      </c>
      <c r="L267" s="113"/>
      <c r="M267" s="117"/>
      <c r="P267" s="118">
        <f>SUM(P268:P282)</f>
        <v>0</v>
      </c>
      <c r="R267" s="118">
        <f>SUM(R268:R282)</f>
        <v>0</v>
      </c>
      <c r="T267" s="119">
        <f>SUM(T268:T282)</f>
        <v>0</v>
      </c>
      <c r="AR267" s="114" t="s">
        <v>78</v>
      </c>
      <c r="AT267" s="120" t="s">
        <v>68</v>
      </c>
      <c r="AU267" s="120" t="s">
        <v>69</v>
      </c>
      <c r="AY267" s="114" t="s">
        <v>152</v>
      </c>
      <c r="BK267" s="121">
        <f>SUM(BK268:BK284)</f>
        <v>0</v>
      </c>
    </row>
    <row r="268" spans="2:65" s="1" customFormat="1" ht="16.5" customHeight="1" x14ac:dyDescent="0.2">
      <c r="B268" s="122"/>
      <c r="C268" s="123" t="s">
        <v>331</v>
      </c>
      <c r="D268" s="123" t="s">
        <v>153</v>
      </c>
      <c r="E268" s="124" t="s">
        <v>518</v>
      </c>
      <c r="F268" s="125" t="s">
        <v>1527</v>
      </c>
      <c r="G268" s="126" t="s">
        <v>201</v>
      </c>
      <c r="H268" s="127">
        <v>1</v>
      </c>
      <c r="I268" s="128"/>
      <c r="J268" s="128">
        <f t="shared" ref="J268:J282" si="71">ROUND(I268*H268,2)</f>
        <v>0</v>
      </c>
      <c r="K268" s="125" t="s">
        <v>1</v>
      </c>
      <c r="L268" s="25"/>
      <c r="M268" s="129" t="s">
        <v>1</v>
      </c>
      <c r="N268" s="130" t="s">
        <v>34</v>
      </c>
      <c r="O268" s="131">
        <v>0</v>
      </c>
      <c r="P268" s="131">
        <f t="shared" ref="P268:P282" si="72">O268*H268</f>
        <v>0</v>
      </c>
      <c r="Q268" s="131">
        <v>0</v>
      </c>
      <c r="R268" s="131">
        <f t="shared" ref="R268:R282" si="73">Q268*H268</f>
        <v>0</v>
      </c>
      <c r="S268" s="131">
        <v>0</v>
      </c>
      <c r="T268" s="132">
        <f t="shared" ref="T268:T282" si="74">S268*H268</f>
        <v>0</v>
      </c>
      <c r="AR268" s="133" t="s">
        <v>178</v>
      </c>
      <c r="AT268" s="133" t="s">
        <v>153</v>
      </c>
      <c r="AU268" s="133" t="s">
        <v>76</v>
      </c>
      <c r="AY268" s="13" t="s">
        <v>152</v>
      </c>
      <c r="BE268" s="134">
        <f t="shared" ref="BE268:BE282" si="75">IF(N268="základní",J268,0)</f>
        <v>0</v>
      </c>
      <c r="BF268" s="134">
        <f t="shared" ref="BF268:BF282" si="76">IF(N268="snížená",J268,0)</f>
        <v>0</v>
      </c>
      <c r="BG268" s="134">
        <f t="shared" ref="BG268:BG282" si="77">IF(N268="zákl. přenesená",J268,0)</f>
        <v>0</v>
      </c>
      <c r="BH268" s="134">
        <f t="shared" ref="BH268:BH282" si="78">IF(N268="sníž. přenesená",J268,0)</f>
        <v>0</v>
      </c>
      <c r="BI268" s="134">
        <f t="shared" ref="BI268:BI282" si="79">IF(N268="nulová",J268,0)</f>
        <v>0</v>
      </c>
      <c r="BJ268" s="13" t="s">
        <v>76</v>
      </c>
      <c r="BK268" s="134">
        <f t="shared" ref="BK268:BK282" si="80">ROUND(I268*H268,2)</f>
        <v>0</v>
      </c>
      <c r="BL268" s="13" t="s">
        <v>178</v>
      </c>
      <c r="BM268" s="133" t="s">
        <v>519</v>
      </c>
    </row>
    <row r="269" spans="2:65" s="1" customFormat="1" ht="16.5" customHeight="1" x14ac:dyDescent="0.2">
      <c r="B269" s="122"/>
      <c r="C269" s="123" t="s">
        <v>520</v>
      </c>
      <c r="D269" s="123" t="s">
        <v>153</v>
      </c>
      <c r="E269" s="124" t="s">
        <v>521</v>
      </c>
      <c r="F269" s="125" t="s">
        <v>522</v>
      </c>
      <c r="G269" s="126" t="s">
        <v>201</v>
      </c>
      <c r="H269" s="127">
        <v>2</v>
      </c>
      <c r="I269" s="128"/>
      <c r="J269" s="128">
        <f t="shared" si="71"/>
        <v>0</v>
      </c>
      <c r="K269" s="125" t="s">
        <v>1</v>
      </c>
      <c r="L269" s="25"/>
      <c r="M269" s="129" t="s">
        <v>1</v>
      </c>
      <c r="N269" s="130" t="s">
        <v>34</v>
      </c>
      <c r="O269" s="131">
        <v>0</v>
      </c>
      <c r="P269" s="131">
        <f t="shared" si="72"/>
        <v>0</v>
      </c>
      <c r="Q269" s="131">
        <v>0</v>
      </c>
      <c r="R269" s="131">
        <f t="shared" si="73"/>
        <v>0</v>
      </c>
      <c r="S269" s="131">
        <v>0</v>
      </c>
      <c r="T269" s="132">
        <f t="shared" si="74"/>
        <v>0</v>
      </c>
      <c r="AR269" s="133" t="s">
        <v>178</v>
      </c>
      <c r="AT269" s="133" t="s">
        <v>153</v>
      </c>
      <c r="AU269" s="133" t="s">
        <v>76</v>
      </c>
      <c r="AY269" s="13" t="s">
        <v>152</v>
      </c>
      <c r="BE269" s="134">
        <f t="shared" si="75"/>
        <v>0</v>
      </c>
      <c r="BF269" s="134">
        <f t="shared" si="76"/>
        <v>0</v>
      </c>
      <c r="BG269" s="134">
        <f t="shared" si="77"/>
        <v>0</v>
      </c>
      <c r="BH269" s="134">
        <f t="shared" si="78"/>
        <v>0</v>
      </c>
      <c r="BI269" s="134">
        <f t="shared" si="79"/>
        <v>0</v>
      </c>
      <c r="BJ269" s="13" t="s">
        <v>76</v>
      </c>
      <c r="BK269" s="134">
        <f t="shared" si="80"/>
        <v>0</v>
      </c>
      <c r="BL269" s="13" t="s">
        <v>178</v>
      </c>
      <c r="BM269" s="133" t="s">
        <v>523</v>
      </c>
    </row>
    <row r="270" spans="2:65" s="1" customFormat="1" ht="16.5" customHeight="1" x14ac:dyDescent="0.2">
      <c r="B270" s="122"/>
      <c r="C270" s="123" t="s">
        <v>334</v>
      </c>
      <c r="D270" s="123" t="s">
        <v>153</v>
      </c>
      <c r="E270" s="124" t="s">
        <v>524</v>
      </c>
      <c r="F270" s="125" t="s">
        <v>525</v>
      </c>
      <c r="G270" s="126" t="s">
        <v>201</v>
      </c>
      <c r="H270" s="127">
        <v>4</v>
      </c>
      <c r="I270" s="128"/>
      <c r="J270" s="128">
        <f t="shared" si="71"/>
        <v>0</v>
      </c>
      <c r="K270" s="125" t="s">
        <v>1</v>
      </c>
      <c r="L270" s="25"/>
      <c r="M270" s="129" t="s">
        <v>1</v>
      </c>
      <c r="N270" s="130" t="s">
        <v>34</v>
      </c>
      <c r="O270" s="131">
        <v>0</v>
      </c>
      <c r="P270" s="131">
        <f t="shared" si="72"/>
        <v>0</v>
      </c>
      <c r="Q270" s="131">
        <v>0</v>
      </c>
      <c r="R270" s="131">
        <f t="shared" si="73"/>
        <v>0</v>
      </c>
      <c r="S270" s="131">
        <v>0</v>
      </c>
      <c r="T270" s="132">
        <f t="shared" si="74"/>
        <v>0</v>
      </c>
      <c r="AR270" s="133" t="s">
        <v>178</v>
      </c>
      <c r="AT270" s="133" t="s">
        <v>153</v>
      </c>
      <c r="AU270" s="133" t="s">
        <v>76</v>
      </c>
      <c r="AY270" s="13" t="s">
        <v>152</v>
      </c>
      <c r="BE270" s="134">
        <f t="shared" si="75"/>
        <v>0</v>
      </c>
      <c r="BF270" s="134">
        <f t="shared" si="76"/>
        <v>0</v>
      </c>
      <c r="BG270" s="134">
        <f t="shared" si="77"/>
        <v>0</v>
      </c>
      <c r="BH270" s="134">
        <f t="shared" si="78"/>
        <v>0</v>
      </c>
      <c r="BI270" s="134">
        <f t="shared" si="79"/>
        <v>0</v>
      </c>
      <c r="BJ270" s="13" t="s">
        <v>76</v>
      </c>
      <c r="BK270" s="134">
        <f t="shared" si="80"/>
        <v>0</v>
      </c>
      <c r="BL270" s="13" t="s">
        <v>178</v>
      </c>
      <c r="BM270" s="133" t="s">
        <v>526</v>
      </c>
    </row>
    <row r="271" spans="2:65" s="1" customFormat="1" ht="16.5" customHeight="1" x14ac:dyDescent="0.2">
      <c r="B271" s="122"/>
      <c r="C271" s="123" t="s">
        <v>527</v>
      </c>
      <c r="D271" s="123" t="s">
        <v>153</v>
      </c>
      <c r="E271" s="124" t="s">
        <v>528</v>
      </c>
      <c r="F271" s="125" t="s">
        <v>529</v>
      </c>
      <c r="G271" s="126" t="s">
        <v>201</v>
      </c>
      <c r="H271" s="127">
        <v>5</v>
      </c>
      <c r="I271" s="128"/>
      <c r="J271" s="128">
        <f t="shared" si="71"/>
        <v>0</v>
      </c>
      <c r="K271" s="125" t="s">
        <v>1</v>
      </c>
      <c r="L271" s="25"/>
      <c r="M271" s="129" t="s">
        <v>1</v>
      </c>
      <c r="N271" s="130" t="s">
        <v>34</v>
      </c>
      <c r="O271" s="131">
        <v>0</v>
      </c>
      <c r="P271" s="131">
        <f t="shared" si="72"/>
        <v>0</v>
      </c>
      <c r="Q271" s="131">
        <v>0</v>
      </c>
      <c r="R271" s="131">
        <f t="shared" si="73"/>
        <v>0</v>
      </c>
      <c r="S271" s="131">
        <v>0</v>
      </c>
      <c r="T271" s="132">
        <f t="shared" si="74"/>
        <v>0</v>
      </c>
      <c r="AR271" s="133" t="s">
        <v>178</v>
      </c>
      <c r="AT271" s="133" t="s">
        <v>153</v>
      </c>
      <c r="AU271" s="133" t="s">
        <v>76</v>
      </c>
      <c r="AY271" s="13" t="s">
        <v>152</v>
      </c>
      <c r="BE271" s="134">
        <f t="shared" si="75"/>
        <v>0</v>
      </c>
      <c r="BF271" s="134">
        <f t="shared" si="76"/>
        <v>0</v>
      </c>
      <c r="BG271" s="134">
        <f t="shared" si="77"/>
        <v>0</v>
      </c>
      <c r="BH271" s="134">
        <f t="shared" si="78"/>
        <v>0</v>
      </c>
      <c r="BI271" s="134">
        <f t="shared" si="79"/>
        <v>0</v>
      </c>
      <c r="BJ271" s="13" t="s">
        <v>76</v>
      </c>
      <c r="BK271" s="134">
        <f t="shared" si="80"/>
        <v>0</v>
      </c>
      <c r="BL271" s="13" t="s">
        <v>178</v>
      </c>
      <c r="BM271" s="133" t="s">
        <v>530</v>
      </c>
    </row>
    <row r="272" spans="2:65" s="1" customFormat="1" ht="16.5" customHeight="1" x14ac:dyDescent="0.2">
      <c r="B272" s="122"/>
      <c r="C272" s="123" t="s">
        <v>338</v>
      </c>
      <c r="D272" s="123" t="s">
        <v>153</v>
      </c>
      <c r="E272" s="124" t="s">
        <v>531</v>
      </c>
      <c r="F272" s="125" t="s">
        <v>532</v>
      </c>
      <c r="G272" s="126" t="s">
        <v>201</v>
      </c>
      <c r="H272" s="127">
        <v>1</v>
      </c>
      <c r="I272" s="128"/>
      <c r="J272" s="128">
        <f t="shared" si="71"/>
        <v>0</v>
      </c>
      <c r="K272" s="125" t="s">
        <v>1</v>
      </c>
      <c r="L272" s="25"/>
      <c r="M272" s="129" t="s">
        <v>1</v>
      </c>
      <c r="N272" s="130" t="s">
        <v>34</v>
      </c>
      <c r="O272" s="131">
        <v>0</v>
      </c>
      <c r="P272" s="131">
        <f t="shared" si="72"/>
        <v>0</v>
      </c>
      <c r="Q272" s="131">
        <v>0</v>
      </c>
      <c r="R272" s="131">
        <f t="shared" si="73"/>
        <v>0</v>
      </c>
      <c r="S272" s="131">
        <v>0</v>
      </c>
      <c r="T272" s="132">
        <f t="shared" si="74"/>
        <v>0</v>
      </c>
      <c r="AR272" s="133" t="s">
        <v>178</v>
      </c>
      <c r="AT272" s="133" t="s">
        <v>153</v>
      </c>
      <c r="AU272" s="133" t="s">
        <v>76</v>
      </c>
      <c r="AY272" s="13" t="s">
        <v>152</v>
      </c>
      <c r="BE272" s="134">
        <f t="shared" si="75"/>
        <v>0</v>
      </c>
      <c r="BF272" s="134">
        <f t="shared" si="76"/>
        <v>0</v>
      </c>
      <c r="BG272" s="134">
        <f t="shared" si="77"/>
        <v>0</v>
      </c>
      <c r="BH272" s="134">
        <f t="shared" si="78"/>
        <v>0</v>
      </c>
      <c r="BI272" s="134">
        <f t="shared" si="79"/>
        <v>0</v>
      </c>
      <c r="BJ272" s="13" t="s">
        <v>76</v>
      </c>
      <c r="BK272" s="134">
        <f t="shared" si="80"/>
        <v>0</v>
      </c>
      <c r="BL272" s="13" t="s">
        <v>178</v>
      </c>
      <c r="BM272" s="133" t="s">
        <v>533</v>
      </c>
    </row>
    <row r="273" spans="2:65" s="1" customFormat="1" ht="16.5" customHeight="1" x14ac:dyDescent="0.2">
      <c r="B273" s="122"/>
      <c r="C273" s="123" t="s">
        <v>534</v>
      </c>
      <c r="D273" s="123" t="s">
        <v>153</v>
      </c>
      <c r="E273" s="124" t="s">
        <v>535</v>
      </c>
      <c r="F273" s="125" t="s">
        <v>1489</v>
      </c>
      <c r="G273" s="126" t="s">
        <v>201</v>
      </c>
      <c r="H273" s="127">
        <v>2</v>
      </c>
      <c r="I273" s="128"/>
      <c r="J273" s="128">
        <f t="shared" si="71"/>
        <v>0</v>
      </c>
      <c r="K273" s="125" t="s">
        <v>1</v>
      </c>
      <c r="L273" s="25"/>
      <c r="M273" s="129" t="s">
        <v>1</v>
      </c>
      <c r="N273" s="130" t="s">
        <v>34</v>
      </c>
      <c r="O273" s="131">
        <v>0</v>
      </c>
      <c r="P273" s="131">
        <f t="shared" si="72"/>
        <v>0</v>
      </c>
      <c r="Q273" s="131">
        <v>0</v>
      </c>
      <c r="R273" s="131">
        <f t="shared" si="73"/>
        <v>0</v>
      </c>
      <c r="S273" s="131">
        <v>0</v>
      </c>
      <c r="T273" s="132">
        <f t="shared" si="74"/>
        <v>0</v>
      </c>
      <c r="AR273" s="133" t="s">
        <v>178</v>
      </c>
      <c r="AT273" s="133" t="s">
        <v>153</v>
      </c>
      <c r="AU273" s="133" t="s">
        <v>76</v>
      </c>
      <c r="AY273" s="13" t="s">
        <v>152</v>
      </c>
      <c r="BE273" s="134">
        <f t="shared" si="75"/>
        <v>0</v>
      </c>
      <c r="BF273" s="134">
        <f t="shared" si="76"/>
        <v>0</v>
      </c>
      <c r="BG273" s="134">
        <f t="shared" si="77"/>
        <v>0</v>
      </c>
      <c r="BH273" s="134">
        <f t="shared" si="78"/>
        <v>0</v>
      </c>
      <c r="BI273" s="134">
        <f t="shared" si="79"/>
        <v>0</v>
      </c>
      <c r="BJ273" s="13" t="s">
        <v>76</v>
      </c>
      <c r="BK273" s="134">
        <f t="shared" si="80"/>
        <v>0</v>
      </c>
      <c r="BL273" s="13" t="s">
        <v>178</v>
      </c>
      <c r="BM273" s="133" t="s">
        <v>536</v>
      </c>
    </row>
    <row r="274" spans="2:65" s="1" customFormat="1" ht="16.5" customHeight="1" x14ac:dyDescent="0.2">
      <c r="B274" s="122"/>
      <c r="C274" s="123" t="s">
        <v>341</v>
      </c>
      <c r="D274" s="123" t="s">
        <v>153</v>
      </c>
      <c r="E274" s="124" t="s">
        <v>537</v>
      </c>
      <c r="F274" s="125" t="s">
        <v>538</v>
      </c>
      <c r="G274" s="126" t="s">
        <v>201</v>
      </c>
      <c r="H274" s="127">
        <v>4</v>
      </c>
      <c r="I274" s="128"/>
      <c r="J274" s="128">
        <f t="shared" si="71"/>
        <v>0</v>
      </c>
      <c r="K274" s="125" t="s">
        <v>1</v>
      </c>
      <c r="L274" s="25"/>
      <c r="M274" s="129" t="s">
        <v>1</v>
      </c>
      <c r="N274" s="130" t="s">
        <v>34</v>
      </c>
      <c r="O274" s="131">
        <v>0</v>
      </c>
      <c r="P274" s="131">
        <f t="shared" si="72"/>
        <v>0</v>
      </c>
      <c r="Q274" s="131">
        <v>0</v>
      </c>
      <c r="R274" s="131">
        <f t="shared" si="73"/>
        <v>0</v>
      </c>
      <c r="S274" s="131">
        <v>0</v>
      </c>
      <c r="T274" s="132">
        <f t="shared" si="74"/>
        <v>0</v>
      </c>
      <c r="AR274" s="133" t="s">
        <v>178</v>
      </c>
      <c r="AT274" s="133" t="s">
        <v>153</v>
      </c>
      <c r="AU274" s="133" t="s">
        <v>76</v>
      </c>
      <c r="AY274" s="13" t="s">
        <v>152</v>
      </c>
      <c r="BE274" s="134">
        <f t="shared" si="75"/>
        <v>0</v>
      </c>
      <c r="BF274" s="134">
        <f t="shared" si="76"/>
        <v>0</v>
      </c>
      <c r="BG274" s="134">
        <f t="shared" si="77"/>
        <v>0</v>
      </c>
      <c r="BH274" s="134">
        <f t="shared" si="78"/>
        <v>0</v>
      </c>
      <c r="BI274" s="134">
        <f t="shared" si="79"/>
        <v>0</v>
      </c>
      <c r="BJ274" s="13" t="s">
        <v>76</v>
      </c>
      <c r="BK274" s="134">
        <f t="shared" si="80"/>
        <v>0</v>
      </c>
      <c r="BL274" s="13" t="s">
        <v>178</v>
      </c>
      <c r="BM274" s="133" t="s">
        <v>539</v>
      </c>
    </row>
    <row r="275" spans="2:65" s="1" customFormat="1" ht="16.5" customHeight="1" x14ac:dyDescent="0.2">
      <c r="B275" s="122"/>
      <c r="C275" s="123" t="s">
        <v>540</v>
      </c>
      <c r="D275" s="123" t="s">
        <v>153</v>
      </c>
      <c r="E275" s="124" t="s">
        <v>541</v>
      </c>
      <c r="F275" s="125" t="s">
        <v>542</v>
      </c>
      <c r="G275" s="126" t="s">
        <v>201</v>
      </c>
      <c r="H275" s="127">
        <v>1</v>
      </c>
      <c r="I275" s="128"/>
      <c r="J275" s="128">
        <f t="shared" si="71"/>
        <v>0</v>
      </c>
      <c r="K275" s="125" t="s">
        <v>1</v>
      </c>
      <c r="L275" s="25"/>
      <c r="M275" s="129" t="s">
        <v>1</v>
      </c>
      <c r="N275" s="130" t="s">
        <v>34</v>
      </c>
      <c r="O275" s="131">
        <v>0</v>
      </c>
      <c r="P275" s="131">
        <f t="shared" si="72"/>
        <v>0</v>
      </c>
      <c r="Q275" s="131">
        <v>0</v>
      </c>
      <c r="R275" s="131">
        <f t="shared" si="73"/>
        <v>0</v>
      </c>
      <c r="S275" s="131">
        <v>0</v>
      </c>
      <c r="T275" s="132">
        <f t="shared" si="74"/>
        <v>0</v>
      </c>
      <c r="AR275" s="133" t="s">
        <v>178</v>
      </c>
      <c r="AT275" s="133" t="s">
        <v>153</v>
      </c>
      <c r="AU275" s="133" t="s">
        <v>76</v>
      </c>
      <c r="AY275" s="13" t="s">
        <v>152</v>
      </c>
      <c r="BE275" s="134">
        <f t="shared" si="75"/>
        <v>0</v>
      </c>
      <c r="BF275" s="134">
        <f t="shared" si="76"/>
        <v>0</v>
      </c>
      <c r="BG275" s="134">
        <f t="shared" si="77"/>
        <v>0</v>
      </c>
      <c r="BH275" s="134">
        <f t="shared" si="78"/>
        <v>0</v>
      </c>
      <c r="BI275" s="134">
        <f t="shared" si="79"/>
        <v>0</v>
      </c>
      <c r="BJ275" s="13" t="s">
        <v>76</v>
      </c>
      <c r="BK275" s="134">
        <f t="shared" si="80"/>
        <v>0</v>
      </c>
      <c r="BL275" s="13" t="s">
        <v>178</v>
      </c>
      <c r="BM275" s="133" t="s">
        <v>543</v>
      </c>
    </row>
    <row r="276" spans="2:65" s="1" customFormat="1" ht="16.5" customHeight="1" x14ac:dyDescent="0.2">
      <c r="B276" s="122"/>
      <c r="C276" s="123" t="s">
        <v>345</v>
      </c>
      <c r="D276" s="123" t="s">
        <v>153</v>
      </c>
      <c r="E276" s="124" t="s">
        <v>544</v>
      </c>
      <c r="F276" s="125" t="s">
        <v>545</v>
      </c>
      <c r="G276" s="126" t="s">
        <v>201</v>
      </c>
      <c r="H276" s="127">
        <v>1</v>
      </c>
      <c r="I276" s="128"/>
      <c r="J276" s="128">
        <f t="shared" si="71"/>
        <v>0</v>
      </c>
      <c r="K276" s="125" t="s">
        <v>1</v>
      </c>
      <c r="L276" s="25"/>
      <c r="M276" s="129" t="s">
        <v>1</v>
      </c>
      <c r="N276" s="130" t="s">
        <v>34</v>
      </c>
      <c r="O276" s="131">
        <v>0</v>
      </c>
      <c r="P276" s="131">
        <f t="shared" si="72"/>
        <v>0</v>
      </c>
      <c r="Q276" s="131">
        <v>0</v>
      </c>
      <c r="R276" s="131">
        <f t="shared" si="73"/>
        <v>0</v>
      </c>
      <c r="S276" s="131">
        <v>0</v>
      </c>
      <c r="T276" s="132">
        <f t="shared" si="74"/>
        <v>0</v>
      </c>
      <c r="AR276" s="133" t="s">
        <v>178</v>
      </c>
      <c r="AT276" s="133" t="s">
        <v>153</v>
      </c>
      <c r="AU276" s="133" t="s">
        <v>76</v>
      </c>
      <c r="AY276" s="13" t="s">
        <v>152</v>
      </c>
      <c r="BE276" s="134">
        <f t="shared" si="75"/>
        <v>0</v>
      </c>
      <c r="BF276" s="134">
        <f t="shared" si="76"/>
        <v>0</v>
      </c>
      <c r="BG276" s="134">
        <f t="shared" si="77"/>
        <v>0</v>
      </c>
      <c r="BH276" s="134">
        <f t="shared" si="78"/>
        <v>0</v>
      </c>
      <c r="BI276" s="134">
        <f t="shared" si="79"/>
        <v>0</v>
      </c>
      <c r="BJ276" s="13" t="s">
        <v>76</v>
      </c>
      <c r="BK276" s="134">
        <f t="shared" si="80"/>
        <v>0</v>
      </c>
      <c r="BL276" s="13" t="s">
        <v>178</v>
      </c>
      <c r="BM276" s="133" t="s">
        <v>546</v>
      </c>
    </row>
    <row r="277" spans="2:65" s="1" customFormat="1" ht="16.5" customHeight="1" x14ac:dyDescent="0.2">
      <c r="B277" s="122"/>
      <c r="C277" s="123" t="s">
        <v>547</v>
      </c>
      <c r="D277" s="123" t="s">
        <v>153</v>
      </c>
      <c r="E277" s="124" t="s">
        <v>548</v>
      </c>
      <c r="F277" s="125" t="s">
        <v>549</v>
      </c>
      <c r="G277" s="126" t="s">
        <v>201</v>
      </c>
      <c r="H277" s="127">
        <v>1</v>
      </c>
      <c r="I277" s="128"/>
      <c r="J277" s="128">
        <f t="shared" si="71"/>
        <v>0</v>
      </c>
      <c r="K277" s="125" t="s">
        <v>1</v>
      </c>
      <c r="L277" s="25"/>
      <c r="M277" s="129" t="s">
        <v>1</v>
      </c>
      <c r="N277" s="130" t="s">
        <v>34</v>
      </c>
      <c r="O277" s="131">
        <v>0</v>
      </c>
      <c r="P277" s="131">
        <f t="shared" si="72"/>
        <v>0</v>
      </c>
      <c r="Q277" s="131">
        <v>0</v>
      </c>
      <c r="R277" s="131">
        <f t="shared" si="73"/>
        <v>0</v>
      </c>
      <c r="S277" s="131">
        <v>0</v>
      </c>
      <c r="T277" s="132">
        <f t="shared" si="74"/>
        <v>0</v>
      </c>
      <c r="AR277" s="133" t="s">
        <v>178</v>
      </c>
      <c r="AT277" s="133" t="s">
        <v>153</v>
      </c>
      <c r="AU277" s="133" t="s">
        <v>76</v>
      </c>
      <c r="AY277" s="13" t="s">
        <v>152</v>
      </c>
      <c r="BE277" s="134">
        <f t="shared" si="75"/>
        <v>0</v>
      </c>
      <c r="BF277" s="134">
        <f t="shared" si="76"/>
        <v>0</v>
      </c>
      <c r="BG277" s="134">
        <f t="shared" si="77"/>
        <v>0</v>
      </c>
      <c r="BH277" s="134">
        <f t="shared" si="78"/>
        <v>0</v>
      </c>
      <c r="BI277" s="134">
        <f t="shared" si="79"/>
        <v>0</v>
      </c>
      <c r="BJ277" s="13" t="s">
        <v>76</v>
      </c>
      <c r="BK277" s="134">
        <f t="shared" si="80"/>
        <v>0</v>
      </c>
      <c r="BL277" s="13" t="s">
        <v>178</v>
      </c>
      <c r="BM277" s="133" t="s">
        <v>550</v>
      </c>
    </row>
    <row r="278" spans="2:65" s="1" customFormat="1" ht="16.5" customHeight="1" x14ac:dyDescent="0.2">
      <c r="B278" s="122"/>
      <c r="C278" s="123" t="s">
        <v>349</v>
      </c>
      <c r="D278" s="123" t="s">
        <v>153</v>
      </c>
      <c r="E278" s="124" t="s">
        <v>551</v>
      </c>
      <c r="F278" s="125" t="s">
        <v>552</v>
      </c>
      <c r="G278" s="126" t="s">
        <v>201</v>
      </c>
      <c r="H278" s="127">
        <v>1</v>
      </c>
      <c r="I278" s="128"/>
      <c r="J278" s="128">
        <f t="shared" si="71"/>
        <v>0</v>
      </c>
      <c r="K278" s="125" t="s">
        <v>1</v>
      </c>
      <c r="L278" s="25"/>
      <c r="M278" s="129" t="s">
        <v>1</v>
      </c>
      <c r="N278" s="130" t="s">
        <v>34</v>
      </c>
      <c r="O278" s="131">
        <v>0</v>
      </c>
      <c r="P278" s="131">
        <f t="shared" si="72"/>
        <v>0</v>
      </c>
      <c r="Q278" s="131">
        <v>0</v>
      </c>
      <c r="R278" s="131">
        <f t="shared" si="73"/>
        <v>0</v>
      </c>
      <c r="S278" s="131">
        <v>0</v>
      </c>
      <c r="T278" s="132">
        <f t="shared" si="74"/>
        <v>0</v>
      </c>
      <c r="AR278" s="133" t="s">
        <v>178</v>
      </c>
      <c r="AT278" s="133" t="s">
        <v>153</v>
      </c>
      <c r="AU278" s="133" t="s">
        <v>76</v>
      </c>
      <c r="AY278" s="13" t="s">
        <v>152</v>
      </c>
      <c r="BE278" s="134">
        <f t="shared" si="75"/>
        <v>0</v>
      </c>
      <c r="BF278" s="134">
        <f t="shared" si="76"/>
        <v>0</v>
      </c>
      <c r="BG278" s="134">
        <f t="shared" si="77"/>
        <v>0</v>
      </c>
      <c r="BH278" s="134">
        <f t="shared" si="78"/>
        <v>0</v>
      </c>
      <c r="BI278" s="134">
        <f t="shared" si="79"/>
        <v>0</v>
      </c>
      <c r="BJ278" s="13" t="s">
        <v>76</v>
      </c>
      <c r="BK278" s="134">
        <f t="shared" si="80"/>
        <v>0</v>
      </c>
      <c r="BL278" s="13" t="s">
        <v>178</v>
      </c>
      <c r="BM278" s="133" t="s">
        <v>553</v>
      </c>
    </row>
    <row r="279" spans="2:65" s="1" customFormat="1" ht="16.5" customHeight="1" x14ac:dyDescent="0.2">
      <c r="B279" s="122"/>
      <c r="C279" s="123" t="s">
        <v>554</v>
      </c>
      <c r="D279" s="123" t="s">
        <v>153</v>
      </c>
      <c r="E279" s="124" t="s">
        <v>555</v>
      </c>
      <c r="F279" s="125" t="s">
        <v>556</v>
      </c>
      <c r="G279" s="126" t="s">
        <v>201</v>
      </c>
      <c r="H279" s="127">
        <v>4</v>
      </c>
      <c r="I279" s="128"/>
      <c r="J279" s="128">
        <f t="shared" si="71"/>
        <v>0</v>
      </c>
      <c r="K279" s="125" t="s">
        <v>1</v>
      </c>
      <c r="L279" s="25"/>
      <c r="M279" s="129" t="s">
        <v>1</v>
      </c>
      <c r="N279" s="130" t="s">
        <v>34</v>
      </c>
      <c r="O279" s="131">
        <v>0</v>
      </c>
      <c r="P279" s="131">
        <f t="shared" si="72"/>
        <v>0</v>
      </c>
      <c r="Q279" s="131">
        <v>0</v>
      </c>
      <c r="R279" s="131">
        <f t="shared" si="73"/>
        <v>0</v>
      </c>
      <c r="S279" s="131">
        <v>0</v>
      </c>
      <c r="T279" s="132">
        <f t="shared" si="74"/>
        <v>0</v>
      </c>
      <c r="AR279" s="133" t="s">
        <v>178</v>
      </c>
      <c r="AT279" s="133" t="s">
        <v>153</v>
      </c>
      <c r="AU279" s="133" t="s">
        <v>76</v>
      </c>
      <c r="AY279" s="13" t="s">
        <v>152</v>
      </c>
      <c r="BE279" s="134">
        <f t="shared" si="75"/>
        <v>0</v>
      </c>
      <c r="BF279" s="134">
        <f t="shared" si="76"/>
        <v>0</v>
      </c>
      <c r="BG279" s="134">
        <f t="shared" si="77"/>
        <v>0</v>
      </c>
      <c r="BH279" s="134">
        <f t="shared" si="78"/>
        <v>0</v>
      </c>
      <c r="BI279" s="134">
        <f t="shared" si="79"/>
        <v>0</v>
      </c>
      <c r="BJ279" s="13" t="s">
        <v>76</v>
      </c>
      <c r="BK279" s="134">
        <f t="shared" si="80"/>
        <v>0</v>
      </c>
      <c r="BL279" s="13" t="s">
        <v>178</v>
      </c>
      <c r="BM279" s="133" t="s">
        <v>557</v>
      </c>
    </row>
    <row r="280" spans="2:65" s="1" customFormat="1" ht="16.5" customHeight="1" x14ac:dyDescent="0.2">
      <c r="B280" s="122"/>
      <c r="C280" s="123" t="s">
        <v>353</v>
      </c>
      <c r="D280" s="123" t="s">
        <v>153</v>
      </c>
      <c r="E280" s="124" t="s">
        <v>558</v>
      </c>
      <c r="F280" s="125" t="s">
        <v>1492</v>
      </c>
      <c r="G280" s="126" t="s">
        <v>201</v>
      </c>
      <c r="H280" s="127">
        <v>1</v>
      </c>
      <c r="I280" s="128"/>
      <c r="J280" s="128">
        <f t="shared" si="71"/>
        <v>0</v>
      </c>
      <c r="K280" s="125" t="s">
        <v>1</v>
      </c>
      <c r="L280" s="25"/>
      <c r="M280" s="129" t="s">
        <v>1</v>
      </c>
      <c r="N280" s="130" t="s">
        <v>34</v>
      </c>
      <c r="O280" s="131">
        <v>0</v>
      </c>
      <c r="P280" s="131">
        <f t="shared" si="72"/>
        <v>0</v>
      </c>
      <c r="Q280" s="131">
        <v>0</v>
      </c>
      <c r="R280" s="131">
        <f t="shared" si="73"/>
        <v>0</v>
      </c>
      <c r="S280" s="131">
        <v>0</v>
      </c>
      <c r="T280" s="132">
        <f t="shared" si="74"/>
        <v>0</v>
      </c>
      <c r="AR280" s="133" t="s">
        <v>178</v>
      </c>
      <c r="AT280" s="133" t="s">
        <v>153</v>
      </c>
      <c r="AU280" s="133" t="s">
        <v>76</v>
      </c>
      <c r="AY280" s="13" t="s">
        <v>152</v>
      </c>
      <c r="BE280" s="134">
        <f t="shared" si="75"/>
        <v>0</v>
      </c>
      <c r="BF280" s="134">
        <f t="shared" si="76"/>
        <v>0</v>
      </c>
      <c r="BG280" s="134">
        <f t="shared" si="77"/>
        <v>0</v>
      </c>
      <c r="BH280" s="134">
        <f t="shared" si="78"/>
        <v>0</v>
      </c>
      <c r="BI280" s="134">
        <f t="shared" si="79"/>
        <v>0</v>
      </c>
      <c r="BJ280" s="13" t="s">
        <v>76</v>
      </c>
      <c r="BK280" s="134">
        <f t="shared" si="80"/>
        <v>0</v>
      </c>
      <c r="BL280" s="13" t="s">
        <v>178</v>
      </c>
      <c r="BM280" s="133" t="s">
        <v>559</v>
      </c>
    </row>
    <row r="281" spans="2:65" s="1" customFormat="1" ht="16.5" customHeight="1" x14ac:dyDescent="0.2">
      <c r="B281" s="122"/>
      <c r="C281" s="123" t="s">
        <v>560</v>
      </c>
      <c r="D281" s="123" t="s">
        <v>153</v>
      </c>
      <c r="E281" s="124" t="s">
        <v>1493</v>
      </c>
      <c r="F281" s="125" t="s">
        <v>1494</v>
      </c>
      <c r="G281" s="126" t="s">
        <v>201</v>
      </c>
      <c r="H281" s="127">
        <v>1</v>
      </c>
      <c r="I281" s="128"/>
      <c r="J281" s="128">
        <f t="shared" si="71"/>
        <v>0</v>
      </c>
      <c r="K281" s="125" t="s">
        <v>1</v>
      </c>
      <c r="L281" s="25"/>
      <c r="M281" s="129" t="s">
        <v>1</v>
      </c>
      <c r="N281" s="130" t="s">
        <v>34</v>
      </c>
      <c r="O281" s="131">
        <v>0</v>
      </c>
      <c r="P281" s="131">
        <f t="shared" si="72"/>
        <v>0</v>
      </c>
      <c r="Q281" s="131">
        <v>0</v>
      </c>
      <c r="R281" s="131">
        <f t="shared" si="73"/>
        <v>0</v>
      </c>
      <c r="S281" s="131">
        <v>0</v>
      </c>
      <c r="T281" s="132">
        <f t="shared" si="74"/>
        <v>0</v>
      </c>
      <c r="AR281" s="133" t="s">
        <v>178</v>
      </c>
      <c r="AT281" s="133" t="s">
        <v>153</v>
      </c>
      <c r="AU281" s="133" t="s">
        <v>76</v>
      </c>
      <c r="AY281" s="13" t="s">
        <v>152</v>
      </c>
      <c r="BE281" s="134">
        <f t="shared" si="75"/>
        <v>0</v>
      </c>
      <c r="BF281" s="134">
        <f t="shared" si="76"/>
        <v>0</v>
      </c>
      <c r="BG281" s="134">
        <f t="shared" si="77"/>
        <v>0</v>
      </c>
      <c r="BH281" s="134">
        <f t="shared" si="78"/>
        <v>0</v>
      </c>
      <c r="BI281" s="134">
        <f t="shared" si="79"/>
        <v>0</v>
      </c>
      <c r="BJ281" s="13" t="s">
        <v>76</v>
      </c>
      <c r="BK281" s="134">
        <f t="shared" si="80"/>
        <v>0</v>
      </c>
      <c r="BL281" s="13" t="s">
        <v>178</v>
      </c>
      <c r="BM281" s="133" t="s">
        <v>561</v>
      </c>
    </row>
    <row r="282" spans="2:65" s="1" customFormat="1" ht="16.5" customHeight="1" x14ac:dyDescent="0.2">
      <c r="B282" s="122"/>
      <c r="C282" s="123" t="s">
        <v>356</v>
      </c>
      <c r="D282" s="123" t="s">
        <v>153</v>
      </c>
      <c r="E282" s="124" t="s">
        <v>1495</v>
      </c>
      <c r="F282" s="125" t="s">
        <v>1524</v>
      </c>
      <c r="G282" s="126" t="s">
        <v>201</v>
      </c>
      <c r="H282" s="127">
        <v>4</v>
      </c>
      <c r="I282" s="128"/>
      <c r="J282" s="128">
        <f t="shared" si="71"/>
        <v>0</v>
      </c>
      <c r="K282" s="125" t="s">
        <v>1</v>
      </c>
      <c r="L282" s="25"/>
      <c r="M282" s="129" t="s">
        <v>1</v>
      </c>
      <c r="N282" s="130" t="s">
        <v>34</v>
      </c>
      <c r="O282" s="131">
        <v>0</v>
      </c>
      <c r="P282" s="131">
        <f t="shared" si="72"/>
        <v>0</v>
      </c>
      <c r="Q282" s="131">
        <v>0</v>
      </c>
      <c r="R282" s="131">
        <f t="shared" si="73"/>
        <v>0</v>
      </c>
      <c r="S282" s="131">
        <v>0</v>
      </c>
      <c r="T282" s="132">
        <f t="shared" si="74"/>
        <v>0</v>
      </c>
      <c r="AR282" s="133" t="s">
        <v>178</v>
      </c>
      <c r="AT282" s="133" t="s">
        <v>153</v>
      </c>
      <c r="AU282" s="133" t="s">
        <v>76</v>
      </c>
      <c r="AY282" s="13" t="s">
        <v>152</v>
      </c>
      <c r="BE282" s="134">
        <f t="shared" si="75"/>
        <v>0</v>
      </c>
      <c r="BF282" s="134">
        <f t="shared" si="76"/>
        <v>0</v>
      </c>
      <c r="BG282" s="134">
        <f t="shared" si="77"/>
        <v>0</v>
      </c>
      <c r="BH282" s="134">
        <f t="shared" si="78"/>
        <v>0</v>
      </c>
      <c r="BI282" s="134">
        <f t="shared" si="79"/>
        <v>0</v>
      </c>
      <c r="BJ282" s="13" t="s">
        <v>76</v>
      </c>
      <c r="BK282" s="134">
        <f t="shared" si="80"/>
        <v>0</v>
      </c>
      <c r="BL282" s="13" t="s">
        <v>178</v>
      </c>
      <c r="BM282" s="133" t="s">
        <v>562</v>
      </c>
    </row>
    <row r="283" spans="2:65" s="1" customFormat="1" ht="16.5" customHeight="1" x14ac:dyDescent="0.2">
      <c r="B283" s="122"/>
      <c r="C283" s="170" t="s">
        <v>1522</v>
      </c>
      <c r="D283" s="123" t="s">
        <v>153</v>
      </c>
      <c r="E283" s="124"/>
      <c r="F283" s="125" t="s">
        <v>1525</v>
      </c>
      <c r="G283" s="126" t="s">
        <v>201</v>
      </c>
      <c r="H283" s="127">
        <v>1</v>
      </c>
      <c r="I283" s="128"/>
      <c r="J283" s="128">
        <f t="shared" ref="J283" si="81">ROUND(I283*H283,2)</f>
        <v>0</v>
      </c>
      <c r="K283" s="171"/>
      <c r="L283" s="25"/>
      <c r="M283" s="129"/>
      <c r="N283" s="130" t="s">
        <v>34</v>
      </c>
      <c r="O283" s="131">
        <v>0</v>
      </c>
      <c r="P283" s="131">
        <f t="shared" ref="P283:P284" si="82">O283*H283</f>
        <v>0</v>
      </c>
      <c r="Q283" s="131">
        <v>0</v>
      </c>
      <c r="R283" s="131">
        <f t="shared" ref="R283:R284" si="83">Q283*H283</f>
        <v>0</v>
      </c>
      <c r="S283" s="131">
        <v>0</v>
      </c>
      <c r="T283" s="132">
        <f t="shared" ref="T283:T284" si="84">S283*H283</f>
        <v>0</v>
      </c>
      <c r="AR283" s="133" t="s">
        <v>178</v>
      </c>
      <c r="AT283" s="133" t="s">
        <v>153</v>
      </c>
      <c r="AU283" s="133" t="s">
        <v>76</v>
      </c>
      <c r="AY283" s="13" t="s">
        <v>152</v>
      </c>
      <c r="BE283" s="134">
        <f t="shared" ref="BE283:BE284" si="85">IF(N283="základní",J283,0)</f>
        <v>0</v>
      </c>
      <c r="BF283" s="134">
        <f t="shared" ref="BF283:BF284" si="86">IF(N283="snížená",J283,0)</f>
        <v>0</v>
      </c>
      <c r="BG283" s="134">
        <f t="shared" ref="BG283:BG284" si="87">IF(N283="zákl. přenesená",J283,0)</f>
        <v>0</v>
      </c>
      <c r="BH283" s="134">
        <f t="shared" ref="BH283:BH284" si="88">IF(N283="sníž. přenesená",J283,0)</f>
        <v>0</v>
      </c>
      <c r="BI283" s="134">
        <f t="shared" ref="BI283:BI284" si="89">IF(N283="nulová",J283,0)</f>
        <v>0</v>
      </c>
      <c r="BJ283" s="13" t="s">
        <v>76</v>
      </c>
      <c r="BK283" s="134">
        <f t="shared" ref="BK283:BK284" si="90">ROUND(I283*H283,2)</f>
        <v>0</v>
      </c>
      <c r="BL283" s="13" t="s">
        <v>178</v>
      </c>
      <c r="BM283" s="133"/>
    </row>
    <row r="284" spans="2:65" s="1" customFormat="1" ht="16.5" customHeight="1" x14ac:dyDescent="0.2">
      <c r="B284" s="122"/>
      <c r="C284" s="170" t="s">
        <v>1523</v>
      </c>
      <c r="D284" s="123" t="s">
        <v>153</v>
      </c>
      <c r="E284" s="124"/>
      <c r="F284" s="125" t="s">
        <v>1517</v>
      </c>
      <c r="G284" s="126" t="s">
        <v>156</v>
      </c>
      <c r="H284" s="127">
        <v>0.16</v>
      </c>
      <c r="I284" s="128"/>
      <c r="J284" s="128">
        <f t="shared" ref="J284" si="91">ROUND(I284*H284,2)</f>
        <v>0</v>
      </c>
      <c r="K284" s="171"/>
      <c r="L284" s="25"/>
      <c r="M284" s="129"/>
      <c r="N284" s="130" t="s">
        <v>34</v>
      </c>
      <c r="O284" s="131">
        <v>0</v>
      </c>
      <c r="P284" s="131">
        <f t="shared" si="82"/>
        <v>0</v>
      </c>
      <c r="Q284" s="131">
        <v>0</v>
      </c>
      <c r="R284" s="131">
        <f t="shared" si="83"/>
        <v>0</v>
      </c>
      <c r="S284" s="131">
        <v>0</v>
      </c>
      <c r="T284" s="132">
        <f t="shared" si="84"/>
        <v>0</v>
      </c>
      <c r="AR284" s="133" t="s">
        <v>178</v>
      </c>
      <c r="AT284" s="133" t="s">
        <v>153</v>
      </c>
      <c r="AU284" s="133" t="s">
        <v>76</v>
      </c>
      <c r="AY284" s="13" t="s">
        <v>152</v>
      </c>
      <c r="BE284" s="134">
        <f t="shared" si="85"/>
        <v>0</v>
      </c>
      <c r="BF284" s="134">
        <f t="shared" si="86"/>
        <v>0</v>
      </c>
      <c r="BG284" s="134">
        <f t="shared" si="87"/>
        <v>0</v>
      </c>
      <c r="BH284" s="134">
        <f t="shared" si="88"/>
        <v>0</v>
      </c>
      <c r="BI284" s="134">
        <f t="shared" si="89"/>
        <v>0</v>
      </c>
      <c r="BJ284" s="13" t="s">
        <v>76</v>
      </c>
      <c r="BK284" s="134">
        <f t="shared" si="90"/>
        <v>0</v>
      </c>
      <c r="BL284" s="13" t="s">
        <v>178</v>
      </c>
      <c r="BM284" s="133"/>
    </row>
    <row r="285" spans="2:65" s="10" customFormat="1" ht="25.9" customHeight="1" x14ac:dyDescent="0.2">
      <c r="B285" s="113"/>
      <c r="D285" s="114" t="s">
        <v>68</v>
      </c>
      <c r="E285" s="115" t="s">
        <v>563</v>
      </c>
      <c r="F285" s="115" t="s">
        <v>564</v>
      </c>
      <c r="J285" s="116">
        <f>BK285</f>
        <v>0</v>
      </c>
      <c r="L285" s="113"/>
      <c r="M285" s="117"/>
      <c r="P285" s="118">
        <f>SUM(P286:P289)</f>
        <v>0</v>
      </c>
      <c r="R285" s="118">
        <f>SUM(R286:R289)</f>
        <v>0</v>
      </c>
      <c r="T285" s="119">
        <f>SUM(T286:T289)</f>
        <v>0</v>
      </c>
      <c r="AR285" s="114" t="s">
        <v>78</v>
      </c>
      <c r="AT285" s="120" t="s">
        <v>68</v>
      </c>
      <c r="AU285" s="120" t="s">
        <v>69</v>
      </c>
      <c r="AY285" s="114" t="s">
        <v>152</v>
      </c>
      <c r="BK285" s="121">
        <f>SUM(BK286:BK289)</f>
        <v>0</v>
      </c>
    </row>
    <row r="286" spans="2:65" s="1" customFormat="1" ht="16.5" customHeight="1" x14ac:dyDescent="0.2">
      <c r="B286" s="122"/>
      <c r="C286" s="123" t="s">
        <v>565</v>
      </c>
      <c r="D286" s="123" t="s">
        <v>153</v>
      </c>
      <c r="E286" s="124" t="s">
        <v>566</v>
      </c>
      <c r="F286" s="125" t="s">
        <v>567</v>
      </c>
      <c r="G286" s="126" t="s">
        <v>167</v>
      </c>
      <c r="H286" s="127">
        <v>29.504999999999999</v>
      </c>
      <c r="I286" s="128"/>
      <c r="J286" s="128">
        <f>ROUND(I286*H286,2)</f>
        <v>0</v>
      </c>
      <c r="K286" s="125" t="s">
        <v>1</v>
      </c>
      <c r="L286" s="25"/>
      <c r="M286" s="129" t="s">
        <v>1</v>
      </c>
      <c r="N286" s="130" t="s">
        <v>34</v>
      </c>
      <c r="O286" s="131">
        <v>0</v>
      </c>
      <c r="P286" s="131">
        <f>O286*H286</f>
        <v>0</v>
      </c>
      <c r="Q286" s="131">
        <v>0</v>
      </c>
      <c r="R286" s="131">
        <f>Q286*H286</f>
        <v>0</v>
      </c>
      <c r="S286" s="131">
        <v>0</v>
      </c>
      <c r="T286" s="132">
        <f>S286*H286</f>
        <v>0</v>
      </c>
      <c r="AR286" s="133" t="s">
        <v>178</v>
      </c>
      <c r="AT286" s="133" t="s">
        <v>153</v>
      </c>
      <c r="AU286" s="133" t="s">
        <v>76</v>
      </c>
      <c r="AY286" s="13" t="s">
        <v>152</v>
      </c>
      <c r="BE286" s="134">
        <f>IF(N286="základní",J286,0)</f>
        <v>0</v>
      </c>
      <c r="BF286" s="134">
        <f>IF(N286="snížená",J286,0)</f>
        <v>0</v>
      </c>
      <c r="BG286" s="134">
        <f>IF(N286="zákl. přenesená",J286,0)</f>
        <v>0</v>
      </c>
      <c r="BH286" s="134">
        <f>IF(N286="sníž. přenesená",J286,0)</f>
        <v>0</v>
      </c>
      <c r="BI286" s="134">
        <f>IF(N286="nulová",J286,0)</f>
        <v>0</v>
      </c>
      <c r="BJ286" s="13" t="s">
        <v>76</v>
      </c>
      <c r="BK286" s="134">
        <f>ROUND(I286*H286,2)</f>
        <v>0</v>
      </c>
      <c r="BL286" s="13" t="s">
        <v>178</v>
      </c>
      <c r="BM286" s="133" t="s">
        <v>568</v>
      </c>
    </row>
    <row r="287" spans="2:65" s="1" customFormat="1" ht="16.5" customHeight="1" x14ac:dyDescent="0.2">
      <c r="B287" s="122"/>
      <c r="C287" s="123" t="s">
        <v>361</v>
      </c>
      <c r="D287" s="123" t="s">
        <v>153</v>
      </c>
      <c r="E287" s="124" t="s">
        <v>569</v>
      </c>
      <c r="F287" s="125" t="s">
        <v>1490</v>
      </c>
      <c r="G287" s="126" t="s">
        <v>167</v>
      </c>
      <c r="H287" s="127">
        <v>29.5</v>
      </c>
      <c r="I287" s="128"/>
      <c r="J287" s="128">
        <f>ROUND(I287*H287,2)</f>
        <v>0</v>
      </c>
      <c r="K287" s="125" t="s">
        <v>1</v>
      </c>
      <c r="L287" s="25"/>
      <c r="M287" s="129" t="s">
        <v>1</v>
      </c>
      <c r="N287" s="130" t="s">
        <v>34</v>
      </c>
      <c r="O287" s="131">
        <v>0</v>
      </c>
      <c r="P287" s="131">
        <f>O287*H287</f>
        <v>0</v>
      </c>
      <c r="Q287" s="131">
        <v>0</v>
      </c>
      <c r="R287" s="131">
        <f>Q287*H287</f>
        <v>0</v>
      </c>
      <c r="S287" s="131">
        <v>0</v>
      </c>
      <c r="T287" s="132">
        <f>S287*H287</f>
        <v>0</v>
      </c>
      <c r="AR287" s="133" t="s">
        <v>178</v>
      </c>
      <c r="AT287" s="133" t="s">
        <v>153</v>
      </c>
      <c r="AU287" s="133" t="s">
        <v>76</v>
      </c>
      <c r="AY287" s="13" t="s">
        <v>152</v>
      </c>
      <c r="BE287" s="134">
        <f>IF(N287="základní",J287,0)</f>
        <v>0</v>
      </c>
      <c r="BF287" s="134">
        <f>IF(N287="snížená",J287,0)</f>
        <v>0</v>
      </c>
      <c r="BG287" s="134">
        <f>IF(N287="zákl. přenesená",J287,0)</f>
        <v>0</v>
      </c>
      <c r="BH287" s="134">
        <f>IF(N287="sníž. přenesená",J287,0)</f>
        <v>0</v>
      </c>
      <c r="BI287" s="134">
        <f>IF(N287="nulová",J287,0)</f>
        <v>0</v>
      </c>
      <c r="BJ287" s="13" t="s">
        <v>76</v>
      </c>
      <c r="BK287" s="134">
        <f>ROUND(I287*H287,2)</f>
        <v>0</v>
      </c>
      <c r="BL287" s="13" t="s">
        <v>178</v>
      </c>
      <c r="BM287" s="133" t="s">
        <v>570</v>
      </c>
    </row>
    <row r="288" spans="2:65" s="1" customFormat="1" ht="21.75" customHeight="1" x14ac:dyDescent="0.2">
      <c r="B288" s="122"/>
      <c r="C288" s="123" t="s">
        <v>571</v>
      </c>
      <c r="D288" s="123" t="s">
        <v>153</v>
      </c>
      <c r="E288" s="124" t="s">
        <v>572</v>
      </c>
      <c r="F288" s="125" t="s">
        <v>1498</v>
      </c>
      <c r="G288" s="126" t="s">
        <v>167</v>
      </c>
      <c r="H288" s="127">
        <v>29.5</v>
      </c>
      <c r="I288" s="128"/>
      <c r="J288" s="128">
        <f>ROUND(I288*H288,2)</f>
        <v>0</v>
      </c>
      <c r="K288" s="125" t="s">
        <v>1</v>
      </c>
      <c r="L288" s="25"/>
      <c r="M288" s="129" t="s">
        <v>1</v>
      </c>
      <c r="N288" s="130" t="s">
        <v>34</v>
      </c>
      <c r="O288" s="131">
        <v>0</v>
      </c>
      <c r="P288" s="131">
        <f>O288*H288</f>
        <v>0</v>
      </c>
      <c r="Q288" s="131">
        <v>0</v>
      </c>
      <c r="R288" s="131">
        <f>Q288*H288</f>
        <v>0</v>
      </c>
      <c r="S288" s="131">
        <v>0</v>
      </c>
      <c r="T288" s="132">
        <f>S288*H288</f>
        <v>0</v>
      </c>
      <c r="AR288" s="133" t="s">
        <v>178</v>
      </c>
      <c r="AT288" s="133" t="s">
        <v>153</v>
      </c>
      <c r="AU288" s="133" t="s">
        <v>76</v>
      </c>
      <c r="AY288" s="13" t="s">
        <v>152</v>
      </c>
      <c r="BE288" s="134">
        <f>IF(N288="základní",J288,0)</f>
        <v>0</v>
      </c>
      <c r="BF288" s="134">
        <f>IF(N288="snížená",J288,0)</f>
        <v>0</v>
      </c>
      <c r="BG288" s="134">
        <f>IF(N288="zákl. přenesená",J288,0)</f>
        <v>0</v>
      </c>
      <c r="BH288" s="134">
        <f>IF(N288="sníž. přenesená",J288,0)</f>
        <v>0</v>
      </c>
      <c r="BI288" s="134">
        <f>IF(N288="nulová",J288,0)</f>
        <v>0</v>
      </c>
      <c r="BJ288" s="13" t="s">
        <v>76</v>
      </c>
      <c r="BK288" s="134">
        <f>ROUND(I288*H288,2)</f>
        <v>0</v>
      </c>
      <c r="BL288" s="13" t="s">
        <v>178</v>
      </c>
      <c r="BM288" s="133" t="s">
        <v>573</v>
      </c>
    </row>
    <row r="289" spans="2:65" s="1" customFormat="1" ht="16.5" customHeight="1" x14ac:dyDescent="0.2">
      <c r="B289" s="122"/>
      <c r="C289" s="123" t="s">
        <v>364</v>
      </c>
      <c r="D289" s="123" t="s">
        <v>153</v>
      </c>
      <c r="E289" s="124" t="s">
        <v>574</v>
      </c>
      <c r="F289" s="125" t="s">
        <v>575</v>
      </c>
      <c r="G289" s="126" t="s">
        <v>487</v>
      </c>
      <c r="H289" s="127">
        <v>943.43299999999999</v>
      </c>
      <c r="I289" s="128"/>
      <c r="J289" s="128">
        <f>ROUND(I289*H289,2)</f>
        <v>0</v>
      </c>
      <c r="K289" s="125" t="s">
        <v>1</v>
      </c>
      <c r="L289" s="25"/>
      <c r="M289" s="129" t="s">
        <v>1</v>
      </c>
      <c r="N289" s="130" t="s">
        <v>34</v>
      </c>
      <c r="O289" s="131">
        <v>0</v>
      </c>
      <c r="P289" s="131">
        <f>O289*H289</f>
        <v>0</v>
      </c>
      <c r="Q289" s="131">
        <v>0</v>
      </c>
      <c r="R289" s="131">
        <f>Q289*H289</f>
        <v>0</v>
      </c>
      <c r="S289" s="131">
        <v>0</v>
      </c>
      <c r="T289" s="132">
        <f>S289*H289</f>
        <v>0</v>
      </c>
      <c r="AR289" s="133" t="s">
        <v>178</v>
      </c>
      <c r="AT289" s="133" t="s">
        <v>153</v>
      </c>
      <c r="AU289" s="133" t="s">
        <v>76</v>
      </c>
      <c r="AY289" s="13" t="s">
        <v>152</v>
      </c>
      <c r="BE289" s="134">
        <f>IF(N289="základní",J289,0)</f>
        <v>0</v>
      </c>
      <c r="BF289" s="134">
        <f>IF(N289="snížená",J289,0)</f>
        <v>0</v>
      </c>
      <c r="BG289" s="134">
        <f>IF(N289="zákl. přenesená",J289,0)</f>
        <v>0</v>
      </c>
      <c r="BH289" s="134">
        <f>IF(N289="sníž. přenesená",J289,0)</f>
        <v>0</v>
      </c>
      <c r="BI289" s="134">
        <f>IF(N289="nulová",J289,0)</f>
        <v>0</v>
      </c>
      <c r="BJ289" s="13" t="s">
        <v>76</v>
      </c>
      <c r="BK289" s="134">
        <f>ROUND(I289*H289,2)</f>
        <v>0</v>
      </c>
      <c r="BL289" s="13" t="s">
        <v>178</v>
      </c>
      <c r="BM289" s="133" t="s">
        <v>576</v>
      </c>
    </row>
    <row r="290" spans="2:65" s="10" customFormat="1" ht="25.9" customHeight="1" x14ac:dyDescent="0.2">
      <c r="B290" s="113"/>
      <c r="D290" s="114" t="s">
        <v>68</v>
      </c>
      <c r="E290" s="115" t="s">
        <v>577</v>
      </c>
      <c r="F290" s="115" t="s">
        <v>578</v>
      </c>
      <c r="J290" s="116">
        <f>BK290</f>
        <v>0</v>
      </c>
      <c r="L290" s="113"/>
      <c r="M290" s="117"/>
      <c r="P290" s="118">
        <f>SUM(P291:P298)</f>
        <v>0</v>
      </c>
      <c r="R290" s="118">
        <f>SUM(R291:R298)</f>
        <v>0</v>
      </c>
      <c r="T290" s="119">
        <f>SUM(T291:T298)</f>
        <v>0</v>
      </c>
      <c r="AR290" s="114" t="s">
        <v>78</v>
      </c>
      <c r="AT290" s="120" t="s">
        <v>68</v>
      </c>
      <c r="AU290" s="120" t="s">
        <v>69</v>
      </c>
      <c r="AY290" s="114" t="s">
        <v>152</v>
      </c>
      <c r="BK290" s="121">
        <f>SUM(BK291:BK298)</f>
        <v>0</v>
      </c>
    </row>
    <row r="291" spans="2:65" s="1" customFormat="1" ht="16.5" customHeight="1" x14ac:dyDescent="0.2">
      <c r="B291" s="122"/>
      <c r="C291" s="123" t="s">
        <v>579</v>
      </c>
      <c r="D291" s="123" t="s">
        <v>153</v>
      </c>
      <c r="E291" s="124" t="s">
        <v>580</v>
      </c>
      <c r="F291" s="125" t="s">
        <v>581</v>
      </c>
      <c r="G291" s="126" t="s">
        <v>167</v>
      </c>
      <c r="H291" s="127">
        <v>21.47</v>
      </c>
      <c r="I291" s="128"/>
      <c r="J291" s="128">
        <f t="shared" ref="J291:J298" si="92">ROUND(I291*H291,2)</f>
        <v>0</v>
      </c>
      <c r="K291" s="125" t="s">
        <v>1</v>
      </c>
      <c r="L291" s="25"/>
      <c r="M291" s="129" t="s">
        <v>1</v>
      </c>
      <c r="N291" s="130" t="s">
        <v>34</v>
      </c>
      <c r="O291" s="131">
        <v>0</v>
      </c>
      <c r="P291" s="131">
        <f t="shared" ref="P291:P298" si="93">O291*H291</f>
        <v>0</v>
      </c>
      <c r="Q291" s="131">
        <v>0</v>
      </c>
      <c r="R291" s="131">
        <f t="shared" ref="R291:R298" si="94">Q291*H291</f>
        <v>0</v>
      </c>
      <c r="S291" s="131">
        <v>0</v>
      </c>
      <c r="T291" s="132">
        <f t="shared" ref="T291:T298" si="95">S291*H291</f>
        <v>0</v>
      </c>
      <c r="AR291" s="133" t="s">
        <v>178</v>
      </c>
      <c r="AT291" s="133" t="s">
        <v>153</v>
      </c>
      <c r="AU291" s="133" t="s">
        <v>76</v>
      </c>
      <c r="AY291" s="13" t="s">
        <v>152</v>
      </c>
      <c r="BE291" s="134">
        <f t="shared" ref="BE291:BE298" si="96">IF(N291="základní",J291,0)</f>
        <v>0</v>
      </c>
      <c r="BF291" s="134">
        <f t="shared" ref="BF291:BF298" si="97">IF(N291="snížená",J291,0)</f>
        <v>0</v>
      </c>
      <c r="BG291" s="134">
        <f t="shared" ref="BG291:BG298" si="98">IF(N291="zákl. přenesená",J291,0)</f>
        <v>0</v>
      </c>
      <c r="BH291" s="134">
        <f t="shared" ref="BH291:BH298" si="99">IF(N291="sníž. přenesená",J291,0)</f>
        <v>0</v>
      </c>
      <c r="BI291" s="134">
        <f t="shared" ref="BI291:BI298" si="100">IF(N291="nulová",J291,0)</f>
        <v>0</v>
      </c>
      <c r="BJ291" s="13" t="s">
        <v>76</v>
      </c>
      <c r="BK291" s="134">
        <f t="shared" ref="BK291:BK298" si="101">ROUND(I291*H291,2)</f>
        <v>0</v>
      </c>
      <c r="BL291" s="13" t="s">
        <v>178</v>
      </c>
      <c r="BM291" s="133" t="s">
        <v>582</v>
      </c>
    </row>
    <row r="292" spans="2:65" s="1" customFormat="1" ht="16.5" customHeight="1" x14ac:dyDescent="0.2">
      <c r="B292" s="122"/>
      <c r="C292" s="123" t="s">
        <v>367</v>
      </c>
      <c r="D292" s="123" t="s">
        <v>153</v>
      </c>
      <c r="E292" s="124" t="s">
        <v>583</v>
      </c>
      <c r="F292" s="125" t="s">
        <v>584</v>
      </c>
      <c r="G292" s="126" t="s">
        <v>198</v>
      </c>
      <c r="H292" s="127">
        <v>10.96</v>
      </c>
      <c r="I292" s="128"/>
      <c r="J292" s="128">
        <f t="shared" si="92"/>
        <v>0</v>
      </c>
      <c r="K292" s="125" t="s">
        <v>1</v>
      </c>
      <c r="L292" s="25"/>
      <c r="M292" s="129" t="s">
        <v>1</v>
      </c>
      <c r="N292" s="130" t="s">
        <v>34</v>
      </c>
      <c r="O292" s="131">
        <v>0</v>
      </c>
      <c r="P292" s="131">
        <f t="shared" si="93"/>
        <v>0</v>
      </c>
      <c r="Q292" s="131">
        <v>0</v>
      </c>
      <c r="R292" s="131">
        <f t="shared" si="94"/>
        <v>0</v>
      </c>
      <c r="S292" s="131">
        <v>0</v>
      </c>
      <c r="T292" s="132">
        <f t="shared" si="95"/>
        <v>0</v>
      </c>
      <c r="AR292" s="133" t="s">
        <v>178</v>
      </c>
      <c r="AT292" s="133" t="s">
        <v>153</v>
      </c>
      <c r="AU292" s="133" t="s">
        <v>76</v>
      </c>
      <c r="AY292" s="13" t="s">
        <v>152</v>
      </c>
      <c r="BE292" s="134">
        <f t="shared" si="96"/>
        <v>0</v>
      </c>
      <c r="BF292" s="134">
        <f t="shared" si="97"/>
        <v>0</v>
      </c>
      <c r="BG292" s="134">
        <f t="shared" si="98"/>
        <v>0</v>
      </c>
      <c r="BH292" s="134">
        <f t="shared" si="99"/>
        <v>0</v>
      </c>
      <c r="BI292" s="134">
        <f t="shared" si="100"/>
        <v>0</v>
      </c>
      <c r="BJ292" s="13" t="s">
        <v>76</v>
      </c>
      <c r="BK292" s="134">
        <f t="shared" si="101"/>
        <v>0</v>
      </c>
      <c r="BL292" s="13" t="s">
        <v>178</v>
      </c>
      <c r="BM292" s="133" t="s">
        <v>585</v>
      </c>
    </row>
    <row r="293" spans="2:65" s="1" customFormat="1" ht="16.5" customHeight="1" x14ac:dyDescent="0.2">
      <c r="B293" s="122"/>
      <c r="C293" s="123" t="s">
        <v>586</v>
      </c>
      <c r="D293" s="123" t="s">
        <v>153</v>
      </c>
      <c r="E293" s="124" t="s">
        <v>587</v>
      </c>
      <c r="F293" s="125" t="s">
        <v>588</v>
      </c>
      <c r="G293" s="126" t="s">
        <v>167</v>
      </c>
      <c r="H293" s="127">
        <v>21.47</v>
      </c>
      <c r="I293" s="128"/>
      <c r="J293" s="128">
        <f t="shared" si="92"/>
        <v>0</v>
      </c>
      <c r="K293" s="125" t="s">
        <v>1</v>
      </c>
      <c r="L293" s="25"/>
      <c r="M293" s="129" t="s">
        <v>1</v>
      </c>
      <c r="N293" s="130" t="s">
        <v>34</v>
      </c>
      <c r="O293" s="131">
        <v>0</v>
      </c>
      <c r="P293" s="131">
        <f t="shared" si="93"/>
        <v>0</v>
      </c>
      <c r="Q293" s="131">
        <v>0</v>
      </c>
      <c r="R293" s="131">
        <f t="shared" si="94"/>
        <v>0</v>
      </c>
      <c r="S293" s="131">
        <v>0</v>
      </c>
      <c r="T293" s="132">
        <f t="shared" si="95"/>
        <v>0</v>
      </c>
      <c r="AR293" s="133" t="s">
        <v>178</v>
      </c>
      <c r="AT293" s="133" t="s">
        <v>153</v>
      </c>
      <c r="AU293" s="133" t="s">
        <v>76</v>
      </c>
      <c r="AY293" s="13" t="s">
        <v>152</v>
      </c>
      <c r="BE293" s="134">
        <f t="shared" si="96"/>
        <v>0</v>
      </c>
      <c r="BF293" s="134">
        <f t="shared" si="97"/>
        <v>0</v>
      </c>
      <c r="BG293" s="134">
        <f t="shared" si="98"/>
        <v>0</v>
      </c>
      <c r="BH293" s="134">
        <f t="shared" si="99"/>
        <v>0</v>
      </c>
      <c r="BI293" s="134">
        <f t="shared" si="100"/>
        <v>0</v>
      </c>
      <c r="BJ293" s="13" t="s">
        <v>76</v>
      </c>
      <c r="BK293" s="134">
        <f t="shared" si="101"/>
        <v>0</v>
      </c>
      <c r="BL293" s="13" t="s">
        <v>178</v>
      </c>
      <c r="BM293" s="133" t="s">
        <v>589</v>
      </c>
    </row>
    <row r="294" spans="2:65" s="1" customFormat="1" ht="16.5" customHeight="1" x14ac:dyDescent="0.2">
      <c r="B294" s="122"/>
      <c r="C294" s="123" t="s">
        <v>372</v>
      </c>
      <c r="D294" s="123" t="s">
        <v>153</v>
      </c>
      <c r="E294" s="124" t="s">
        <v>590</v>
      </c>
      <c r="F294" s="125" t="s">
        <v>591</v>
      </c>
      <c r="G294" s="126" t="s">
        <v>167</v>
      </c>
      <c r="H294" s="127">
        <v>21.47</v>
      </c>
      <c r="I294" s="128"/>
      <c r="J294" s="128">
        <f t="shared" si="92"/>
        <v>0</v>
      </c>
      <c r="K294" s="125" t="s">
        <v>1</v>
      </c>
      <c r="L294" s="25"/>
      <c r="M294" s="129" t="s">
        <v>1</v>
      </c>
      <c r="N294" s="130" t="s">
        <v>34</v>
      </c>
      <c r="O294" s="131">
        <v>0</v>
      </c>
      <c r="P294" s="131">
        <f t="shared" si="93"/>
        <v>0</v>
      </c>
      <c r="Q294" s="131">
        <v>0</v>
      </c>
      <c r="R294" s="131">
        <f t="shared" si="94"/>
        <v>0</v>
      </c>
      <c r="S294" s="131">
        <v>0</v>
      </c>
      <c r="T294" s="132">
        <f t="shared" si="95"/>
        <v>0</v>
      </c>
      <c r="AR294" s="133" t="s">
        <v>178</v>
      </c>
      <c r="AT294" s="133" t="s">
        <v>153</v>
      </c>
      <c r="AU294" s="133" t="s">
        <v>76</v>
      </c>
      <c r="AY294" s="13" t="s">
        <v>152</v>
      </c>
      <c r="BE294" s="134">
        <f t="shared" si="96"/>
        <v>0</v>
      </c>
      <c r="BF294" s="134">
        <f t="shared" si="97"/>
        <v>0</v>
      </c>
      <c r="BG294" s="134">
        <f t="shared" si="98"/>
        <v>0</v>
      </c>
      <c r="BH294" s="134">
        <f t="shared" si="99"/>
        <v>0</v>
      </c>
      <c r="BI294" s="134">
        <f t="shared" si="100"/>
        <v>0</v>
      </c>
      <c r="BJ294" s="13" t="s">
        <v>76</v>
      </c>
      <c r="BK294" s="134">
        <f t="shared" si="101"/>
        <v>0</v>
      </c>
      <c r="BL294" s="13" t="s">
        <v>178</v>
      </c>
      <c r="BM294" s="133" t="s">
        <v>592</v>
      </c>
    </row>
    <row r="295" spans="2:65" s="1" customFormat="1" ht="16.5" customHeight="1" x14ac:dyDescent="0.2">
      <c r="B295" s="122"/>
      <c r="C295" s="123" t="s">
        <v>593</v>
      </c>
      <c r="D295" s="123" t="s">
        <v>153</v>
      </c>
      <c r="E295" s="124" t="s">
        <v>594</v>
      </c>
      <c r="F295" s="125" t="s">
        <v>595</v>
      </c>
      <c r="G295" s="126" t="s">
        <v>167</v>
      </c>
      <c r="H295" s="127">
        <v>21.47</v>
      </c>
      <c r="I295" s="128"/>
      <c r="J295" s="128">
        <f t="shared" si="92"/>
        <v>0</v>
      </c>
      <c r="K295" s="125" t="s">
        <v>1</v>
      </c>
      <c r="L295" s="25"/>
      <c r="M295" s="129" t="s">
        <v>1</v>
      </c>
      <c r="N295" s="130" t="s">
        <v>34</v>
      </c>
      <c r="O295" s="131">
        <v>0</v>
      </c>
      <c r="P295" s="131">
        <f t="shared" si="93"/>
        <v>0</v>
      </c>
      <c r="Q295" s="131">
        <v>0</v>
      </c>
      <c r="R295" s="131">
        <f t="shared" si="94"/>
        <v>0</v>
      </c>
      <c r="S295" s="131">
        <v>0</v>
      </c>
      <c r="T295" s="132">
        <f t="shared" si="95"/>
        <v>0</v>
      </c>
      <c r="AR295" s="133" t="s">
        <v>178</v>
      </c>
      <c r="AT295" s="133" t="s">
        <v>153</v>
      </c>
      <c r="AU295" s="133" t="s">
        <v>76</v>
      </c>
      <c r="AY295" s="13" t="s">
        <v>152</v>
      </c>
      <c r="BE295" s="134">
        <f t="shared" si="96"/>
        <v>0</v>
      </c>
      <c r="BF295" s="134">
        <f t="shared" si="97"/>
        <v>0</v>
      </c>
      <c r="BG295" s="134">
        <f t="shared" si="98"/>
        <v>0</v>
      </c>
      <c r="BH295" s="134">
        <f t="shared" si="99"/>
        <v>0</v>
      </c>
      <c r="BI295" s="134">
        <f t="shared" si="100"/>
        <v>0</v>
      </c>
      <c r="BJ295" s="13" t="s">
        <v>76</v>
      </c>
      <c r="BK295" s="134">
        <f t="shared" si="101"/>
        <v>0</v>
      </c>
      <c r="BL295" s="13" t="s">
        <v>178</v>
      </c>
      <c r="BM295" s="133" t="s">
        <v>596</v>
      </c>
    </row>
    <row r="296" spans="2:65" s="1" customFormat="1" ht="16.5" customHeight="1" x14ac:dyDescent="0.2">
      <c r="B296" s="122"/>
      <c r="C296" s="123" t="s">
        <v>375</v>
      </c>
      <c r="D296" s="123" t="s">
        <v>153</v>
      </c>
      <c r="E296" s="124" t="s">
        <v>597</v>
      </c>
      <c r="F296" s="125" t="s">
        <v>1491</v>
      </c>
      <c r="G296" s="126" t="s">
        <v>167</v>
      </c>
      <c r="H296" s="127">
        <v>21.899000000000001</v>
      </c>
      <c r="I296" s="128"/>
      <c r="J296" s="128">
        <f t="shared" si="92"/>
        <v>0</v>
      </c>
      <c r="K296" s="125" t="s">
        <v>1</v>
      </c>
      <c r="L296" s="25"/>
      <c r="M296" s="129" t="s">
        <v>1</v>
      </c>
      <c r="N296" s="130" t="s">
        <v>34</v>
      </c>
      <c r="O296" s="131">
        <v>0</v>
      </c>
      <c r="P296" s="131">
        <f t="shared" si="93"/>
        <v>0</v>
      </c>
      <c r="Q296" s="131">
        <v>0</v>
      </c>
      <c r="R296" s="131">
        <f t="shared" si="94"/>
        <v>0</v>
      </c>
      <c r="S296" s="131">
        <v>0</v>
      </c>
      <c r="T296" s="132">
        <f t="shared" si="95"/>
        <v>0</v>
      </c>
      <c r="AR296" s="133" t="s">
        <v>178</v>
      </c>
      <c r="AT296" s="133" t="s">
        <v>153</v>
      </c>
      <c r="AU296" s="133" t="s">
        <v>76</v>
      </c>
      <c r="AY296" s="13" t="s">
        <v>152</v>
      </c>
      <c r="BE296" s="134">
        <f t="shared" si="96"/>
        <v>0</v>
      </c>
      <c r="BF296" s="134">
        <f t="shared" si="97"/>
        <v>0</v>
      </c>
      <c r="BG296" s="134">
        <f t="shared" si="98"/>
        <v>0</v>
      </c>
      <c r="BH296" s="134">
        <f t="shared" si="99"/>
        <v>0</v>
      </c>
      <c r="BI296" s="134">
        <f t="shared" si="100"/>
        <v>0</v>
      </c>
      <c r="BJ296" s="13" t="s">
        <v>76</v>
      </c>
      <c r="BK296" s="134">
        <f t="shared" si="101"/>
        <v>0</v>
      </c>
      <c r="BL296" s="13" t="s">
        <v>178</v>
      </c>
      <c r="BM296" s="133" t="s">
        <v>598</v>
      </c>
    </row>
    <row r="297" spans="2:65" s="1" customFormat="1" ht="16.5" customHeight="1" x14ac:dyDescent="0.2">
      <c r="B297" s="122"/>
      <c r="C297" s="123" t="s">
        <v>599</v>
      </c>
      <c r="D297" s="123" t="s">
        <v>153</v>
      </c>
      <c r="E297" s="124" t="s">
        <v>600</v>
      </c>
      <c r="F297" s="125" t="s">
        <v>601</v>
      </c>
      <c r="G297" s="126" t="s">
        <v>198</v>
      </c>
      <c r="H297" s="127">
        <v>11.179</v>
      </c>
      <c r="I297" s="128"/>
      <c r="J297" s="128">
        <f t="shared" si="92"/>
        <v>0</v>
      </c>
      <c r="K297" s="125" t="s">
        <v>1</v>
      </c>
      <c r="L297" s="25"/>
      <c r="M297" s="129" t="s">
        <v>1</v>
      </c>
      <c r="N297" s="130" t="s">
        <v>34</v>
      </c>
      <c r="O297" s="131">
        <v>0</v>
      </c>
      <c r="P297" s="131">
        <f t="shared" si="93"/>
        <v>0</v>
      </c>
      <c r="Q297" s="131">
        <v>0</v>
      </c>
      <c r="R297" s="131">
        <f t="shared" si="94"/>
        <v>0</v>
      </c>
      <c r="S297" s="131">
        <v>0</v>
      </c>
      <c r="T297" s="132">
        <f t="shared" si="95"/>
        <v>0</v>
      </c>
      <c r="AR297" s="133" t="s">
        <v>178</v>
      </c>
      <c r="AT297" s="133" t="s">
        <v>153</v>
      </c>
      <c r="AU297" s="133" t="s">
        <v>76</v>
      </c>
      <c r="AY297" s="13" t="s">
        <v>152</v>
      </c>
      <c r="BE297" s="134">
        <f t="shared" si="96"/>
        <v>0</v>
      </c>
      <c r="BF297" s="134">
        <f t="shared" si="97"/>
        <v>0</v>
      </c>
      <c r="BG297" s="134">
        <f t="shared" si="98"/>
        <v>0</v>
      </c>
      <c r="BH297" s="134">
        <f t="shared" si="99"/>
        <v>0</v>
      </c>
      <c r="BI297" s="134">
        <f t="shared" si="100"/>
        <v>0</v>
      </c>
      <c r="BJ297" s="13" t="s">
        <v>76</v>
      </c>
      <c r="BK297" s="134">
        <f t="shared" si="101"/>
        <v>0</v>
      </c>
      <c r="BL297" s="13" t="s">
        <v>178</v>
      </c>
      <c r="BM297" s="133" t="s">
        <v>602</v>
      </c>
    </row>
    <row r="298" spans="2:65" s="1" customFormat="1" ht="16.5" customHeight="1" x14ac:dyDescent="0.2">
      <c r="B298" s="122"/>
      <c r="C298" s="123" t="s">
        <v>378</v>
      </c>
      <c r="D298" s="123" t="s">
        <v>153</v>
      </c>
      <c r="E298" s="124" t="s">
        <v>603</v>
      </c>
      <c r="F298" s="125" t="s">
        <v>604</v>
      </c>
      <c r="G298" s="126" t="s">
        <v>487</v>
      </c>
      <c r="H298" s="127">
        <v>247.73400000000001</v>
      </c>
      <c r="I298" s="128"/>
      <c r="J298" s="128">
        <f t="shared" si="92"/>
        <v>0</v>
      </c>
      <c r="K298" s="125" t="s">
        <v>1</v>
      </c>
      <c r="L298" s="25"/>
      <c r="M298" s="129" t="s">
        <v>1</v>
      </c>
      <c r="N298" s="130" t="s">
        <v>34</v>
      </c>
      <c r="O298" s="131">
        <v>0</v>
      </c>
      <c r="P298" s="131">
        <f t="shared" si="93"/>
        <v>0</v>
      </c>
      <c r="Q298" s="131">
        <v>0</v>
      </c>
      <c r="R298" s="131">
        <f t="shared" si="94"/>
        <v>0</v>
      </c>
      <c r="S298" s="131">
        <v>0</v>
      </c>
      <c r="T298" s="132">
        <f t="shared" si="95"/>
        <v>0</v>
      </c>
      <c r="AR298" s="133" t="s">
        <v>178</v>
      </c>
      <c r="AT298" s="133" t="s">
        <v>153</v>
      </c>
      <c r="AU298" s="133" t="s">
        <v>76</v>
      </c>
      <c r="AY298" s="13" t="s">
        <v>152</v>
      </c>
      <c r="BE298" s="134">
        <f t="shared" si="96"/>
        <v>0</v>
      </c>
      <c r="BF298" s="134">
        <f t="shared" si="97"/>
        <v>0</v>
      </c>
      <c r="BG298" s="134">
        <f t="shared" si="98"/>
        <v>0</v>
      </c>
      <c r="BH298" s="134">
        <f t="shared" si="99"/>
        <v>0</v>
      </c>
      <c r="BI298" s="134">
        <f t="shared" si="100"/>
        <v>0</v>
      </c>
      <c r="BJ298" s="13" t="s">
        <v>76</v>
      </c>
      <c r="BK298" s="134">
        <f t="shared" si="101"/>
        <v>0</v>
      </c>
      <c r="BL298" s="13" t="s">
        <v>178</v>
      </c>
      <c r="BM298" s="133" t="s">
        <v>605</v>
      </c>
    </row>
    <row r="299" spans="2:65" s="10" customFormat="1" ht="25.9" customHeight="1" x14ac:dyDescent="0.2">
      <c r="B299" s="113"/>
      <c r="D299" s="114" t="s">
        <v>68</v>
      </c>
      <c r="E299" s="115" t="s">
        <v>606</v>
      </c>
      <c r="F299" s="115" t="s">
        <v>607</v>
      </c>
      <c r="J299" s="116">
        <f>BK299</f>
        <v>0</v>
      </c>
      <c r="L299" s="113"/>
      <c r="M299" s="117"/>
      <c r="P299" s="118">
        <f>SUM(P300:P301)</f>
        <v>0</v>
      </c>
      <c r="R299" s="118">
        <f>SUM(R300:R301)</f>
        <v>0</v>
      </c>
      <c r="T299" s="119">
        <f>SUM(T300:T301)</f>
        <v>0</v>
      </c>
      <c r="AR299" s="114" t="s">
        <v>78</v>
      </c>
      <c r="AT299" s="120" t="s">
        <v>68</v>
      </c>
      <c r="AU299" s="120" t="s">
        <v>69</v>
      </c>
      <c r="AY299" s="114" t="s">
        <v>152</v>
      </c>
      <c r="BK299" s="121">
        <f>SUM(BK300:BK301)</f>
        <v>0</v>
      </c>
    </row>
    <row r="300" spans="2:65" s="1" customFormat="1" ht="16.5" customHeight="1" x14ac:dyDescent="0.2">
      <c r="B300" s="122"/>
      <c r="C300" s="123" t="s">
        <v>608</v>
      </c>
      <c r="D300" s="123" t="s">
        <v>153</v>
      </c>
      <c r="E300" s="124" t="s">
        <v>609</v>
      </c>
      <c r="F300" s="125" t="s">
        <v>610</v>
      </c>
      <c r="G300" s="126" t="s">
        <v>167</v>
      </c>
      <c r="H300" s="127">
        <v>181.15899999999999</v>
      </c>
      <c r="I300" s="128"/>
      <c r="J300" s="128">
        <f>ROUND(I300*H300,2)</f>
        <v>0</v>
      </c>
      <c r="K300" s="125" t="s">
        <v>1</v>
      </c>
      <c r="L300" s="25"/>
      <c r="M300" s="129" t="s">
        <v>1</v>
      </c>
      <c r="N300" s="130" t="s">
        <v>34</v>
      </c>
      <c r="O300" s="131">
        <v>0</v>
      </c>
      <c r="P300" s="131">
        <f>O300*H300</f>
        <v>0</v>
      </c>
      <c r="Q300" s="131">
        <v>0</v>
      </c>
      <c r="R300" s="131">
        <f>Q300*H300</f>
        <v>0</v>
      </c>
      <c r="S300" s="131">
        <v>0</v>
      </c>
      <c r="T300" s="132">
        <f>S300*H300</f>
        <v>0</v>
      </c>
      <c r="AR300" s="133" t="s">
        <v>178</v>
      </c>
      <c r="AT300" s="133" t="s">
        <v>153</v>
      </c>
      <c r="AU300" s="133" t="s">
        <v>76</v>
      </c>
      <c r="AY300" s="13" t="s">
        <v>152</v>
      </c>
      <c r="BE300" s="134">
        <f>IF(N300="základní",J300,0)</f>
        <v>0</v>
      </c>
      <c r="BF300" s="134">
        <f>IF(N300="snížená",J300,0)</f>
        <v>0</v>
      </c>
      <c r="BG300" s="134">
        <f>IF(N300="zákl. přenesená",J300,0)</f>
        <v>0</v>
      </c>
      <c r="BH300" s="134">
        <f>IF(N300="sníž. přenesená",J300,0)</f>
        <v>0</v>
      </c>
      <c r="BI300" s="134">
        <f>IF(N300="nulová",J300,0)</f>
        <v>0</v>
      </c>
      <c r="BJ300" s="13" t="s">
        <v>76</v>
      </c>
      <c r="BK300" s="134">
        <f>ROUND(I300*H300,2)</f>
        <v>0</v>
      </c>
      <c r="BL300" s="13" t="s">
        <v>178</v>
      </c>
      <c r="BM300" s="133" t="s">
        <v>611</v>
      </c>
    </row>
    <row r="301" spans="2:65" s="1" customFormat="1" ht="16.5" customHeight="1" x14ac:dyDescent="0.2">
      <c r="B301" s="122"/>
      <c r="C301" s="123" t="s">
        <v>382</v>
      </c>
      <c r="D301" s="123" t="s">
        <v>153</v>
      </c>
      <c r="E301" s="124" t="s">
        <v>612</v>
      </c>
      <c r="F301" s="125" t="s">
        <v>613</v>
      </c>
      <c r="G301" s="126" t="s">
        <v>487</v>
      </c>
      <c r="H301" s="127">
        <v>488.22399999999999</v>
      </c>
      <c r="I301" s="128"/>
      <c r="J301" s="128">
        <f>ROUND(I301*H301,2)</f>
        <v>0</v>
      </c>
      <c r="K301" s="125" t="s">
        <v>1</v>
      </c>
      <c r="L301" s="25"/>
      <c r="M301" s="129" t="s">
        <v>1</v>
      </c>
      <c r="N301" s="130" t="s">
        <v>34</v>
      </c>
      <c r="O301" s="131">
        <v>0</v>
      </c>
      <c r="P301" s="131">
        <f>O301*H301</f>
        <v>0</v>
      </c>
      <c r="Q301" s="131">
        <v>0</v>
      </c>
      <c r="R301" s="131">
        <f>Q301*H301</f>
        <v>0</v>
      </c>
      <c r="S301" s="131">
        <v>0</v>
      </c>
      <c r="T301" s="132">
        <f>S301*H301</f>
        <v>0</v>
      </c>
      <c r="AR301" s="133" t="s">
        <v>178</v>
      </c>
      <c r="AT301" s="133" t="s">
        <v>153</v>
      </c>
      <c r="AU301" s="133" t="s">
        <v>76</v>
      </c>
      <c r="AY301" s="13" t="s">
        <v>152</v>
      </c>
      <c r="BE301" s="134">
        <f>IF(N301="základní",J301,0)</f>
        <v>0</v>
      </c>
      <c r="BF301" s="134">
        <f>IF(N301="snížená",J301,0)</f>
        <v>0</v>
      </c>
      <c r="BG301" s="134">
        <f>IF(N301="zákl. přenesená",J301,0)</f>
        <v>0</v>
      </c>
      <c r="BH301" s="134">
        <f>IF(N301="sníž. přenesená",J301,0)</f>
        <v>0</v>
      </c>
      <c r="BI301" s="134">
        <f>IF(N301="nulová",J301,0)</f>
        <v>0</v>
      </c>
      <c r="BJ301" s="13" t="s">
        <v>76</v>
      </c>
      <c r="BK301" s="134">
        <f>ROUND(I301*H301,2)</f>
        <v>0</v>
      </c>
      <c r="BL301" s="13" t="s">
        <v>178</v>
      </c>
      <c r="BM301" s="133" t="s">
        <v>614</v>
      </c>
    </row>
    <row r="302" spans="2:65" s="10" customFormat="1" ht="25.9" customHeight="1" x14ac:dyDescent="0.2">
      <c r="B302" s="113"/>
      <c r="D302" s="114" t="s">
        <v>68</v>
      </c>
      <c r="E302" s="115" t="s">
        <v>615</v>
      </c>
      <c r="F302" s="115" t="s">
        <v>616</v>
      </c>
      <c r="J302" s="116">
        <f>BK302</f>
        <v>0</v>
      </c>
      <c r="L302" s="113"/>
      <c r="M302" s="117"/>
      <c r="P302" s="118">
        <f>SUM(P303:P306)</f>
        <v>0</v>
      </c>
      <c r="R302" s="118">
        <f>SUM(R303:R306)</f>
        <v>0</v>
      </c>
      <c r="T302" s="119">
        <f>SUM(T303:T306)</f>
        <v>0</v>
      </c>
      <c r="AR302" s="114" t="s">
        <v>78</v>
      </c>
      <c r="AT302" s="120" t="s">
        <v>68</v>
      </c>
      <c r="AU302" s="120" t="s">
        <v>69</v>
      </c>
      <c r="AY302" s="114" t="s">
        <v>152</v>
      </c>
      <c r="BK302" s="121">
        <f>SUM(BK303:BK306)</f>
        <v>0</v>
      </c>
    </row>
    <row r="303" spans="2:65" s="1" customFormat="1" ht="16.5" customHeight="1" x14ac:dyDescent="0.2">
      <c r="B303" s="122"/>
      <c r="C303" s="123" t="s">
        <v>617</v>
      </c>
      <c r="D303" s="123" t="s">
        <v>153</v>
      </c>
      <c r="E303" s="124" t="s">
        <v>618</v>
      </c>
      <c r="F303" s="125" t="s">
        <v>619</v>
      </c>
      <c r="G303" s="126" t="s">
        <v>167</v>
      </c>
      <c r="H303" s="127">
        <v>96.061000000000007</v>
      </c>
      <c r="I303" s="128"/>
      <c r="J303" s="128">
        <f>ROUND(I303*H303,2)</f>
        <v>0</v>
      </c>
      <c r="K303" s="125" t="s">
        <v>1</v>
      </c>
      <c r="L303" s="25"/>
      <c r="M303" s="129" t="s">
        <v>1</v>
      </c>
      <c r="N303" s="130" t="s">
        <v>34</v>
      </c>
      <c r="O303" s="131">
        <v>0</v>
      </c>
      <c r="P303" s="131">
        <f>O303*H303</f>
        <v>0</v>
      </c>
      <c r="Q303" s="131">
        <v>0</v>
      </c>
      <c r="R303" s="131">
        <f>Q303*H303</f>
        <v>0</v>
      </c>
      <c r="S303" s="131">
        <v>0</v>
      </c>
      <c r="T303" s="132">
        <f>S303*H303</f>
        <v>0</v>
      </c>
      <c r="AR303" s="133" t="s">
        <v>178</v>
      </c>
      <c r="AT303" s="133" t="s">
        <v>153</v>
      </c>
      <c r="AU303" s="133" t="s">
        <v>76</v>
      </c>
      <c r="AY303" s="13" t="s">
        <v>152</v>
      </c>
      <c r="BE303" s="134">
        <f>IF(N303="základní",J303,0)</f>
        <v>0</v>
      </c>
      <c r="BF303" s="134">
        <f>IF(N303="snížená",J303,0)</f>
        <v>0</v>
      </c>
      <c r="BG303" s="134">
        <f>IF(N303="zákl. přenesená",J303,0)</f>
        <v>0</v>
      </c>
      <c r="BH303" s="134">
        <f>IF(N303="sníž. přenesená",J303,0)</f>
        <v>0</v>
      </c>
      <c r="BI303" s="134">
        <f>IF(N303="nulová",J303,0)</f>
        <v>0</v>
      </c>
      <c r="BJ303" s="13" t="s">
        <v>76</v>
      </c>
      <c r="BK303" s="134">
        <f>ROUND(I303*H303,2)</f>
        <v>0</v>
      </c>
      <c r="BL303" s="13" t="s">
        <v>178</v>
      </c>
      <c r="BM303" s="133" t="s">
        <v>620</v>
      </c>
    </row>
    <row r="304" spans="2:65" s="1" customFormat="1" ht="16.5" customHeight="1" x14ac:dyDescent="0.2">
      <c r="B304" s="122"/>
      <c r="C304" s="123" t="s">
        <v>385</v>
      </c>
      <c r="D304" s="123" t="s">
        <v>153</v>
      </c>
      <c r="E304" s="124" t="s">
        <v>621</v>
      </c>
      <c r="F304" s="125" t="s">
        <v>622</v>
      </c>
      <c r="G304" s="126" t="s">
        <v>167</v>
      </c>
      <c r="H304" s="127">
        <v>96.061000000000007</v>
      </c>
      <c r="I304" s="128"/>
      <c r="J304" s="128">
        <f>ROUND(I304*H304,2)</f>
        <v>0</v>
      </c>
      <c r="K304" s="125" t="s">
        <v>1</v>
      </c>
      <c r="L304" s="25"/>
      <c r="M304" s="129" t="s">
        <v>1</v>
      </c>
      <c r="N304" s="130" t="s">
        <v>34</v>
      </c>
      <c r="O304" s="131">
        <v>0</v>
      </c>
      <c r="P304" s="131">
        <f>O304*H304</f>
        <v>0</v>
      </c>
      <c r="Q304" s="131">
        <v>0</v>
      </c>
      <c r="R304" s="131">
        <f>Q304*H304</f>
        <v>0</v>
      </c>
      <c r="S304" s="131">
        <v>0</v>
      </c>
      <c r="T304" s="132">
        <f>S304*H304</f>
        <v>0</v>
      </c>
      <c r="AR304" s="133" t="s">
        <v>178</v>
      </c>
      <c r="AT304" s="133" t="s">
        <v>153</v>
      </c>
      <c r="AU304" s="133" t="s">
        <v>76</v>
      </c>
      <c r="AY304" s="13" t="s">
        <v>152</v>
      </c>
      <c r="BE304" s="134">
        <f>IF(N304="základní",J304,0)</f>
        <v>0</v>
      </c>
      <c r="BF304" s="134">
        <f>IF(N304="snížená",J304,0)</f>
        <v>0</v>
      </c>
      <c r="BG304" s="134">
        <f>IF(N304="zákl. přenesená",J304,0)</f>
        <v>0</v>
      </c>
      <c r="BH304" s="134">
        <f>IF(N304="sníž. přenesená",J304,0)</f>
        <v>0</v>
      </c>
      <c r="BI304" s="134">
        <f>IF(N304="nulová",J304,0)</f>
        <v>0</v>
      </c>
      <c r="BJ304" s="13" t="s">
        <v>76</v>
      </c>
      <c r="BK304" s="134">
        <f>ROUND(I304*H304,2)</f>
        <v>0</v>
      </c>
      <c r="BL304" s="13" t="s">
        <v>178</v>
      </c>
      <c r="BM304" s="133" t="s">
        <v>623</v>
      </c>
    </row>
    <row r="305" spans="2:65" s="1" customFormat="1" ht="16.5" customHeight="1" x14ac:dyDescent="0.2">
      <c r="B305" s="122"/>
      <c r="C305" s="123" t="s">
        <v>624</v>
      </c>
      <c r="D305" s="123" t="s">
        <v>153</v>
      </c>
      <c r="E305" s="124" t="s">
        <v>625</v>
      </c>
      <c r="F305" s="125" t="s">
        <v>616</v>
      </c>
      <c r="G305" s="126" t="s">
        <v>167</v>
      </c>
      <c r="H305" s="127">
        <v>97.981999999999999</v>
      </c>
      <c r="I305" s="128"/>
      <c r="J305" s="128">
        <f>ROUND(I305*H305,2)</f>
        <v>0</v>
      </c>
      <c r="K305" s="125" t="s">
        <v>1</v>
      </c>
      <c r="L305" s="25"/>
      <c r="M305" s="129" t="s">
        <v>1</v>
      </c>
      <c r="N305" s="130" t="s">
        <v>34</v>
      </c>
      <c r="O305" s="131">
        <v>0</v>
      </c>
      <c r="P305" s="131">
        <f>O305*H305</f>
        <v>0</v>
      </c>
      <c r="Q305" s="131">
        <v>0</v>
      </c>
      <c r="R305" s="131">
        <f>Q305*H305</f>
        <v>0</v>
      </c>
      <c r="S305" s="131">
        <v>0</v>
      </c>
      <c r="T305" s="132">
        <f>S305*H305</f>
        <v>0</v>
      </c>
      <c r="AR305" s="133" t="s">
        <v>178</v>
      </c>
      <c r="AT305" s="133" t="s">
        <v>153</v>
      </c>
      <c r="AU305" s="133" t="s">
        <v>76</v>
      </c>
      <c r="AY305" s="13" t="s">
        <v>152</v>
      </c>
      <c r="BE305" s="134">
        <f>IF(N305="základní",J305,0)</f>
        <v>0</v>
      </c>
      <c r="BF305" s="134">
        <f>IF(N305="snížená",J305,0)</f>
        <v>0</v>
      </c>
      <c r="BG305" s="134">
        <f>IF(N305="zákl. přenesená",J305,0)</f>
        <v>0</v>
      </c>
      <c r="BH305" s="134">
        <f>IF(N305="sníž. přenesená",J305,0)</f>
        <v>0</v>
      </c>
      <c r="BI305" s="134">
        <f>IF(N305="nulová",J305,0)</f>
        <v>0</v>
      </c>
      <c r="BJ305" s="13" t="s">
        <v>76</v>
      </c>
      <c r="BK305" s="134">
        <f>ROUND(I305*H305,2)</f>
        <v>0</v>
      </c>
      <c r="BL305" s="13" t="s">
        <v>178</v>
      </c>
      <c r="BM305" s="133" t="s">
        <v>626</v>
      </c>
    </row>
    <row r="306" spans="2:65" s="1" customFormat="1" ht="16.5" customHeight="1" x14ac:dyDescent="0.2">
      <c r="B306" s="122"/>
      <c r="C306" s="123" t="s">
        <v>389</v>
      </c>
      <c r="D306" s="123" t="s">
        <v>153</v>
      </c>
      <c r="E306" s="124" t="s">
        <v>627</v>
      </c>
      <c r="F306" s="125" t="s">
        <v>628</v>
      </c>
      <c r="G306" s="126" t="s">
        <v>487</v>
      </c>
      <c r="H306" s="127">
        <v>727.75800000000004</v>
      </c>
      <c r="I306" s="128"/>
      <c r="J306" s="128">
        <f>ROUND(I306*H306,2)</f>
        <v>0</v>
      </c>
      <c r="K306" s="125" t="s">
        <v>1</v>
      </c>
      <c r="L306" s="25"/>
      <c r="M306" s="129" t="s">
        <v>1</v>
      </c>
      <c r="N306" s="130" t="s">
        <v>34</v>
      </c>
      <c r="O306" s="131">
        <v>0</v>
      </c>
      <c r="P306" s="131">
        <f>O306*H306</f>
        <v>0</v>
      </c>
      <c r="Q306" s="131">
        <v>0</v>
      </c>
      <c r="R306" s="131">
        <f>Q306*H306</f>
        <v>0</v>
      </c>
      <c r="S306" s="131">
        <v>0</v>
      </c>
      <c r="T306" s="132">
        <f>S306*H306</f>
        <v>0</v>
      </c>
      <c r="AR306" s="133" t="s">
        <v>178</v>
      </c>
      <c r="AT306" s="133" t="s">
        <v>153</v>
      </c>
      <c r="AU306" s="133" t="s">
        <v>76</v>
      </c>
      <c r="AY306" s="13" t="s">
        <v>152</v>
      </c>
      <c r="BE306" s="134">
        <f>IF(N306="základní",J306,0)</f>
        <v>0</v>
      </c>
      <c r="BF306" s="134">
        <f>IF(N306="snížená",J306,0)</f>
        <v>0</v>
      </c>
      <c r="BG306" s="134">
        <f>IF(N306="zákl. přenesená",J306,0)</f>
        <v>0</v>
      </c>
      <c r="BH306" s="134">
        <f>IF(N306="sníž. přenesená",J306,0)</f>
        <v>0</v>
      </c>
      <c r="BI306" s="134">
        <f>IF(N306="nulová",J306,0)</f>
        <v>0</v>
      </c>
      <c r="BJ306" s="13" t="s">
        <v>76</v>
      </c>
      <c r="BK306" s="134">
        <f>ROUND(I306*H306,2)</f>
        <v>0</v>
      </c>
      <c r="BL306" s="13" t="s">
        <v>178</v>
      </c>
      <c r="BM306" s="133" t="s">
        <v>629</v>
      </c>
    </row>
    <row r="307" spans="2:65" s="10" customFormat="1" ht="25.9" customHeight="1" x14ac:dyDescent="0.2">
      <c r="B307" s="113"/>
      <c r="D307" s="114" t="s">
        <v>68</v>
      </c>
      <c r="E307" s="115" t="s">
        <v>630</v>
      </c>
      <c r="F307" s="115" t="s">
        <v>631</v>
      </c>
      <c r="J307" s="116">
        <f>BK307</f>
        <v>0</v>
      </c>
      <c r="L307" s="113"/>
      <c r="M307" s="117"/>
      <c r="P307" s="118">
        <f>SUM(P308:P310)</f>
        <v>0</v>
      </c>
      <c r="R307" s="118">
        <f>SUM(R308:R310)</f>
        <v>0</v>
      </c>
      <c r="T307" s="119">
        <f>SUM(T308:T310)</f>
        <v>0</v>
      </c>
      <c r="AR307" s="114" t="s">
        <v>78</v>
      </c>
      <c r="AT307" s="120" t="s">
        <v>68</v>
      </c>
      <c r="AU307" s="120" t="s">
        <v>69</v>
      </c>
      <c r="AY307" s="114" t="s">
        <v>152</v>
      </c>
      <c r="BK307" s="121">
        <f>SUM(BK308:BK310)</f>
        <v>0</v>
      </c>
    </row>
    <row r="308" spans="2:65" s="1" customFormat="1" ht="16.5" customHeight="1" x14ac:dyDescent="0.2">
      <c r="B308" s="122"/>
      <c r="C308" s="123" t="s">
        <v>632</v>
      </c>
      <c r="D308" s="123" t="s">
        <v>153</v>
      </c>
      <c r="E308" s="124" t="s">
        <v>633</v>
      </c>
      <c r="F308" s="125" t="s">
        <v>634</v>
      </c>
      <c r="G308" s="126" t="s">
        <v>167</v>
      </c>
      <c r="H308" s="127">
        <v>71.613</v>
      </c>
      <c r="I308" s="128"/>
      <c r="J308" s="128">
        <f>ROUND(I308*H308,2)</f>
        <v>0</v>
      </c>
      <c r="K308" s="125" t="s">
        <v>1</v>
      </c>
      <c r="L308" s="25"/>
      <c r="M308" s="129" t="s">
        <v>1</v>
      </c>
      <c r="N308" s="130" t="s">
        <v>34</v>
      </c>
      <c r="O308" s="131">
        <v>0</v>
      </c>
      <c r="P308" s="131">
        <f>O308*H308</f>
        <v>0</v>
      </c>
      <c r="Q308" s="131">
        <v>0</v>
      </c>
      <c r="R308" s="131">
        <f>Q308*H308</f>
        <v>0</v>
      </c>
      <c r="S308" s="131">
        <v>0</v>
      </c>
      <c r="T308" s="132">
        <f>S308*H308</f>
        <v>0</v>
      </c>
      <c r="AR308" s="133" t="s">
        <v>178</v>
      </c>
      <c r="AT308" s="133" t="s">
        <v>153</v>
      </c>
      <c r="AU308" s="133" t="s">
        <v>76</v>
      </c>
      <c r="AY308" s="13" t="s">
        <v>152</v>
      </c>
      <c r="BE308" s="134">
        <f>IF(N308="základní",J308,0)</f>
        <v>0</v>
      </c>
      <c r="BF308" s="134">
        <f>IF(N308="snížená",J308,0)</f>
        <v>0</v>
      </c>
      <c r="BG308" s="134">
        <f>IF(N308="zákl. přenesená",J308,0)</f>
        <v>0</v>
      </c>
      <c r="BH308" s="134">
        <f>IF(N308="sníž. přenesená",J308,0)</f>
        <v>0</v>
      </c>
      <c r="BI308" s="134">
        <f>IF(N308="nulová",J308,0)</f>
        <v>0</v>
      </c>
      <c r="BJ308" s="13" t="s">
        <v>76</v>
      </c>
      <c r="BK308" s="134">
        <f>ROUND(I308*H308,2)</f>
        <v>0</v>
      </c>
      <c r="BL308" s="13" t="s">
        <v>178</v>
      </c>
      <c r="BM308" s="133" t="s">
        <v>635</v>
      </c>
    </row>
    <row r="309" spans="2:65" s="1" customFormat="1" ht="16.5" customHeight="1" x14ac:dyDescent="0.2">
      <c r="B309" s="122"/>
      <c r="C309" s="123" t="s">
        <v>392</v>
      </c>
      <c r="D309" s="123" t="s">
        <v>153</v>
      </c>
      <c r="E309" s="124" t="s">
        <v>636</v>
      </c>
      <c r="F309" s="125" t="s">
        <v>637</v>
      </c>
      <c r="G309" s="126" t="s">
        <v>167</v>
      </c>
      <c r="H309" s="127">
        <v>71.613</v>
      </c>
      <c r="I309" s="128"/>
      <c r="J309" s="128">
        <f>ROUND(I309*H309,2)</f>
        <v>0</v>
      </c>
      <c r="K309" s="125" t="s">
        <v>1</v>
      </c>
      <c r="L309" s="25"/>
      <c r="M309" s="129" t="s">
        <v>1</v>
      </c>
      <c r="N309" s="130" t="s">
        <v>34</v>
      </c>
      <c r="O309" s="131">
        <v>0</v>
      </c>
      <c r="P309" s="131">
        <f>O309*H309</f>
        <v>0</v>
      </c>
      <c r="Q309" s="131">
        <v>0</v>
      </c>
      <c r="R309" s="131">
        <f>Q309*H309</f>
        <v>0</v>
      </c>
      <c r="S309" s="131">
        <v>0</v>
      </c>
      <c r="T309" s="132">
        <f>S309*H309</f>
        <v>0</v>
      </c>
      <c r="AR309" s="133" t="s">
        <v>178</v>
      </c>
      <c r="AT309" s="133" t="s">
        <v>153</v>
      </c>
      <c r="AU309" s="133" t="s">
        <v>76</v>
      </c>
      <c r="AY309" s="13" t="s">
        <v>152</v>
      </c>
      <c r="BE309" s="134">
        <f>IF(N309="základní",J309,0)</f>
        <v>0</v>
      </c>
      <c r="BF309" s="134">
        <f>IF(N309="snížená",J309,0)</f>
        <v>0</v>
      </c>
      <c r="BG309" s="134">
        <f>IF(N309="zákl. přenesená",J309,0)</f>
        <v>0</v>
      </c>
      <c r="BH309" s="134">
        <f>IF(N309="sníž. přenesená",J309,0)</f>
        <v>0</v>
      </c>
      <c r="BI309" s="134">
        <f>IF(N309="nulová",J309,0)</f>
        <v>0</v>
      </c>
      <c r="BJ309" s="13" t="s">
        <v>76</v>
      </c>
      <c r="BK309" s="134">
        <f>ROUND(I309*H309,2)</f>
        <v>0</v>
      </c>
      <c r="BL309" s="13" t="s">
        <v>178</v>
      </c>
      <c r="BM309" s="133" t="s">
        <v>638</v>
      </c>
    </row>
    <row r="310" spans="2:65" s="1" customFormat="1" ht="16.5" customHeight="1" x14ac:dyDescent="0.2">
      <c r="B310" s="122"/>
      <c r="C310" s="123" t="s">
        <v>639</v>
      </c>
      <c r="D310" s="123" t="s">
        <v>153</v>
      </c>
      <c r="E310" s="124" t="s">
        <v>640</v>
      </c>
      <c r="F310" s="125" t="s">
        <v>641</v>
      </c>
      <c r="G310" s="126" t="s">
        <v>167</v>
      </c>
      <c r="H310" s="127">
        <v>16.5</v>
      </c>
      <c r="I310" s="128"/>
      <c r="J310" s="128">
        <f>ROUND(I310*H310,2)</f>
        <v>0</v>
      </c>
      <c r="K310" s="125" t="s">
        <v>1</v>
      </c>
      <c r="L310" s="25"/>
      <c r="M310" s="129" t="s">
        <v>1</v>
      </c>
      <c r="N310" s="130" t="s">
        <v>34</v>
      </c>
      <c r="O310" s="131">
        <v>0</v>
      </c>
      <c r="P310" s="131">
        <f>O310*H310</f>
        <v>0</v>
      </c>
      <c r="Q310" s="131">
        <v>0</v>
      </c>
      <c r="R310" s="131">
        <f>Q310*H310</f>
        <v>0</v>
      </c>
      <c r="S310" s="131">
        <v>0</v>
      </c>
      <c r="T310" s="132">
        <f>S310*H310</f>
        <v>0</v>
      </c>
      <c r="AR310" s="133" t="s">
        <v>178</v>
      </c>
      <c r="AT310" s="133" t="s">
        <v>153</v>
      </c>
      <c r="AU310" s="133" t="s">
        <v>76</v>
      </c>
      <c r="AY310" s="13" t="s">
        <v>152</v>
      </c>
      <c r="BE310" s="134">
        <f>IF(N310="základní",J310,0)</f>
        <v>0</v>
      </c>
      <c r="BF310" s="134">
        <f>IF(N310="snížená",J310,0)</f>
        <v>0</v>
      </c>
      <c r="BG310" s="134">
        <f>IF(N310="zákl. přenesená",J310,0)</f>
        <v>0</v>
      </c>
      <c r="BH310" s="134">
        <f>IF(N310="sníž. přenesená",J310,0)</f>
        <v>0</v>
      </c>
      <c r="BI310" s="134">
        <f>IF(N310="nulová",J310,0)</f>
        <v>0</v>
      </c>
      <c r="BJ310" s="13" t="s">
        <v>76</v>
      </c>
      <c r="BK310" s="134">
        <f>ROUND(I310*H310,2)</f>
        <v>0</v>
      </c>
      <c r="BL310" s="13" t="s">
        <v>178</v>
      </c>
      <c r="BM310" s="133" t="s">
        <v>642</v>
      </c>
    </row>
    <row r="311" spans="2:65" s="10" customFormat="1" ht="25.9" customHeight="1" x14ac:dyDescent="0.2">
      <c r="B311" s="113"/>
      <c r="D311" s="114" t="s">
        <v>68</v>
      </c>
      <c r="E311" s="115" t="s">
        <v>643</v>
      </c>
      <c r="F311" s="115" t="s">
        <v>644</v>
      </c>
      <c r="J311" s="116">
        <f>BK311</f>
        <v>0</v>
      </c>
      <c r="L311" s="113"/>
      <c r="M311" s="117"/>
      <c r="P311" s="118">
        <f>SUM(P312:P313)</f>
        <v>0</v>
      </c>
      <c r="R311" s="118">
        <f>SUM(R312:R313)</f>
        <v>0</v>
      </c>
      <c r="T311" s="119">
        <f>SUM(T312:T313)</f>
        <v>0</v>
      </c>
      <c r="AR311" s="114" t="s">
        <v>78</v>
      </c>
      <c r="AT311" s="120" t="s">
        <v>68</v>
      </c>
      <c r="AU311" s="120" t="s">
        <v>69</v>
      </c>
      <c r="AY311" s="114" t="s">
        <v>152</v>
      </c>
      <c r="BK311" s="121">
        <f>SUM(BK312:BK313)</f>
        <v>0</v>
      </c>
    </row>
    <row r="312" spans="2:65" s="1" customFormat="1" ht="16.5" customHeight="1" x14ac:dyDescent="0.2">
      <c r="B312" s="122"/>
      <c r="C312" s="123" t="s">
        <v>396</v>
      </c>
      <c r="D312" s="123" t="s">
        <v>153</v>
      </c>
      <c r="E312" s="124" t="s">
        <v>645</v>
      </c>
      <c r="F312" s="125" t="s">
        <v>646</v>
      </c>
      <c r="G312" s="126" t="s">
        <v>167</v>
      </c>
      <c r="H312" s="127">
        <v>767.68</v>
      </c>
      <c r="I312" s="128"/>
      <c r="J312" s="128">
        <f>ROUND(I312*H312,2)</f>
        <v>0</v>
      </c>
      <c r="K312" s="125" t="s">
        <v>1</v>
      </c>
      <c r="L312" s="25"/>
      <c r="M312" s="129" t="s">
        <v>1</v>
      </c>
      <c r="N312" s="130" t="s">
        <v>34</v>
      </c>
      <c r="O312" s="131">
        <v>0</v>
      </c>
      <c r="P312" s="131">
        <f>O312*H312</f>
        <v>0</v>
      </c>
      <c r="Q312" s="131">
        <v>0</v>
      </c>
      <c r="R312" s="131">
        <f>Q312*H312</f>
        <v>0</v>
      </c>
      <c r="S312" s="131">
        <v>0</v>
      </c>
      <c r="T312" s="132">
        <f>S312*H312</f>
        <v>0</v>
      </c>
      <c r="AR312" s="133" t="s">
        <v>178</v>
      </c>
      <c r="AT312" s="133" t="s">
        <v>153</v>
      </c>
      <c r="AU312" s="133" t="s">
        <v>76</v>
      </c>
      <c r="AY312" s="13" t="s">
        <v>152</v>
      </c>
      <c r="BE312" s="134">
        <f>IF(N312="základní",J312,0)</f>
        <v>0</v>
      </c>
      <c r="BF312" s="134">
        <f>IF(N312="snížená",J312,0)</f>
        <v>0</v>
      </c>
      <c r="BG312" s="134">
        <f>IF(N312="zákl. přenesená",J312,0)</f>
        <v>0</v>
      </c>
      <c r="BH312" s="134">
        <f>IF(N312="sníž. přenesená",J312,0)</f>
        <v>0</v>
      </c>
      <c r="BI312" s="134">
        <f>IF(N312="nulová",J312,0)</f>
        <v>0</v>
      </c>
      <c r="BJ312" s="13" t="s">
        <v>76</v>
      </c>
      <c r="BK312" s="134">
        <f>ROUND(I312*H312,2)</f>
        <v>0</v>
      </c>
      <c r="BL312" s="13" t="s">
        <v>178</v>
      </c>
      <c r="BM312" s="133" t="s">
        <v>647</v>
      </c>
    </row>
    <row r="313" spans="2:65" s="1" customFormat="1" ht="16.5" customHeight="1" x14ac:dyDescent="0.2">
      <c r="B313" s="122"/>
      <c r="C313" s="123" t="s">
        <v>648</v>
      </c>
      <c r="D313" s="123" t="s">
        <v>153</v>
      </c>
      <c r="E313" s="124" t="s">
        <v>649</v>
      </c>
      <c r="F313" s="125" t="s">
        <v>650</v>
      </c>
      <c r="G313" s="126" t="s">
        <v>167</v>
      </c>
      <c r="H313" s="127">
        <v>29.5</v>
      </c>
      <c r="I313" s="128"/>
      <c r="J313" s="128">
        <f>ROUND(I313*H313,2)</f>
        <v>0</v>
      </c>
      <c r="K313" s="125" t="s">
        <v>1</v>
      </c>
      <c r="L313" s="25"/>
      <c r="M313" s="129" t="s">
        <v>1</v>
      </c>
      <c r="N313" s="130" t="s">
        <v>34</v>
      </c>
      <c r="O313" s="131">
        <v>0</v>
      </c>
      <c r="P313" s="131">
        <f>O313*H313</f>
        <v>0</v>
      </c>
      <c r="Q313" s="131">
        <v>0</v>
      </c>
      <c r="R313" s="131">
        <f>Q313*H313</f>
        <v>0</v>
      </c>
      <c r="S313" s="131">
        <v>0</v>
      </c>
      <c r="T313" s="132">
        <f>S313*H313</f>
        <v>0</v>
      </c>
      <c r="AR313" s="133" t="s">
        <v>178</v>
      </c>
      <c r="AT313" s="133" t="s">
        <v>153</v>
      </c>
      <c r="AU313" s="133" t="s">
        <v>76</v>
      </c>
      <c r="AY313" s="13" t="s">
        <v>152</v>
      </c>
      <c r="BE313" s="134">
        <f>IF(N313="základní",J313,0)</f>
        <v>0</v>
      </c>
      <c r="BF313" s="134">
        <f>IF(N313="snížená",J313,0)</f>
        <v>0</v>
      </c>
      <c r="BG313" s="134">
        <f>IF(N313="zákl. přenesená",J313,0)</f>
        <v>0</v>
      </c>
      <c r="BH313" s="134">
        <f>IF(N313="sníž. přenesená",J313,0)</f>
        <v>0</v>
      </c>
      <c r="BI313" s="134">
        <f>IF(N313="nulová",J313,0)</f>
        <v>0</v>
      </c>
      <c r="BJ313" s="13" t="s">
        <v>76</v>
      </c>
      <c r="BK313" s="134">
        <f>ROUND(I313*H313,2)</f>
        <v>0</v>
      </c>
      <c r="BL313" s="13" t="s">
        <v>178</v>
      </c>
      <c r="BM313" s="133" t="s">
        <v>651</v>
      </c>
    </row>
    <row r="314" spans="2:65" s="10" customFormat="1" ht="25.9" customHeight="1" x14ac:dyDescent="0.2">
      <c r="B314" s="113"/>
      <c r="D314" s="114" t="s">
        <v>68</v>
      </c>
      <c r="E314" s="115" t="s">
        <v>652</v>
      </c>
      <c r="F314" s="115" t="s">
        <v>653</v>
      </c>
      <c r="J314" s="116">
        <f>BK314</f>
        <v>0</v>
      </c>
      <c r="L314" s="113"/>
      <c r="M314" s="117"/>
      <c r="P314" s="118">
        <f>SUM(P315:P318)</f>
        <v>0</v>
      </c>
      <c r="R314" s="118">
        <f>SUM(R315:R318)</f>
        <v>0</v>
      </c>
      <c r="T314" s="119">
        <f>SUM(T315:T318)</f>
        <v>0</v>
      </c>
      <c r="AR314" s="114" t="s">
        <v>78</v>
      </c>
      <c r="AT314" s="120" t="s">
        <v>68</v>
      </c>
      <c r="AU314" s="120" t="s">
        <v>69</v>
      </c>
      <c r="AY314" s="114" t="s">
        <v>152</v>
      </c>
      <c r="BK314" s="121">
        <f>SUM(BK315:BK318)</f>
        <v>0</v>
      </c>
    </row>
    <row r="315" spans="2:65" s="1" customFormat="1" ht="16.5" customHeight="1" x14ac:dyDescent="0.2">
      <c r="B315" s="122"/>
      <c r="C315" s="123" t="s">
        <v>400</v>
      </c>
      <c r="D315" s="123" t="s">
        <v>153</v>
      </c>
      <c r="E315" s="124" t="s">
        <v>654</v>
      </c>
      <c r="F315" s="125" t="s">
        <v>655</v>
      </c>
      <c r="G315" s="126" t="s">
        <v>167</v>
      </c>
      <c r="H315" s="127">
        <v>53.865000000000002</v>
      </c>
      <c r="I315" s="128"/>
      <c r="J315" s="128">
        <f>ROUND(I315*H315,2)</f>
        <v>0</v>
      </c>
      <c r="K315" s="125" t="s">
        <v>1</v>
      </c>
      <c r="L315" s="25"/>
      <c r="M315" s="129" t="s">
        <v>1</v>
      </c>
      <c r="N315" s="130" t="s">
        <v>34</v>
      </c>
      <c r="O315" s="131">
        <v>0</v>
      </c>
      <c r="P315" s="131">
        <f>O315*H315</f>
        <v>0</v>
      </c>
      <c r="Q315" s="131">
        <v>0</v>
      </c>
      <c r="R315" s="131">
        <f>Q315*H315</f>
        <v>0</v>
      </c>
      <c r="S315" s="131">
        <v>0</v>
      </c>
      <c r="T315" s="132">
        <f>S315*H315</f>
        <v>0</v>
      </c>
      <c r="AR315" s="133" t="s">
        <v>178</v>
      </c>
      <c r="AT315" s="133" t="s">
        <v>153</v>
      </c>
      <c r="AU315" s="133" t="s">
        <v>76</v>
      </c>
      <c r="AY315" s="13" t="s">
        <v>152</v>
      </c>
      <c r="BE315" s="134">
        <f>IF(N315="základní",J315,0)</f>
        <v>0</v>
      </c>
      <c r="BF315" s="134">
        <f>IF(N315="snížená",J315,0)</f>
        <v>0</v>
      </c>
      <c r="BG315" s="134">
        <f>IF(N315="zákl. přenesená",J315,0)</f>
        <v>0</v>
      </c>
      <c r="BH315" s="134">
        <f>IF(N315="sníž. přenesená",J315,0)</f>
        <v>0</v>
      </c>
      <c r="BI315" s="134">
        <f>IF(N315="nulová",J315,0)</f>
        <v>0</v>
      </c>
      <c r="BJ315" s="13" t="s">
        <v>76</v>
      </c>
      <c r="BK315" s="134">
        <f>ROUND(I315*H315,2)</f>
        <v>0</v>
      </c>
      <c r="BL315" s="13" t="s">
        <v>178</v>
      </c>
      <c r="BM315" s="133" t="s">
        <v>656</v>
      </c>
    </row>
    <row r="316" spans="2:65" s="1" customFormat="1" ht="16.5" customHeight="1" x14ac:dyDescent="0.2">
      <c r="B316" s="122"/>
      <c r="C316" s="123" t="s">
        <v>657</v>
      </c>
      <c r="D316" s="123" t="s">
        <v>153</v>
      </c>
      <c r="E316" s="124" t="s">
        <v>658</v>
      </c>
      <c r="F316" s="125" t="s">
        <v>659</v>
      </c>
      <c r="G316" s="126" t="s">
        <v>167</v>
      </c>
      <c r="H316" s="127">
        <v>53.865000000000002</v>
      </c>
      <c r="I316" s="128"/>
      <c r="J316" s="128">
        <f>ROUND(I316*H316,2)</f>
        <v>0</v>
      </c>
      <c r="K316" s="125" t="s">
        <v>1</v>
      </c>
      <c r="L316" s="25"/>
      <c r="M316" s="129" t="s">
        <v>1</v>
      </c>
      <c r="N316" s="130" t="s">
        <v>34</v>
      </c>
      <c r="O316" s="131">
        <v>0</v>
      </c>
      <c r="P316" s="131">
        <f>O316*H316</f>
        <v>0</v>
      </c>
      <c r="Q316" s="131">
        <v>0</v>
      </c>
      <c r="R316" s="131">
        <f>Q316*H316</f>
        <v>0</v>
      </c>
      <c r="S316" s="131">
        <v>0</v>
      </c>
      <c r="T316" s="132">
        <f>S316*H316</f>
        <v>0</v>
      </c>
      <c r="AR316" s="133" t="s">
        <v>178</v>
      </c>
      <c r="AT316" s="133" t="s">
        <v>153</v>
      </c>
      <c r="AU316" s="133" t="s">
        <v>76</v>
      </c>
      <c r="AY316" s="13" t="s">
        <v>152</v>
      </c>
      <c r="BE316" s="134">
        <f>IF(N316="základní",J316,0)</f>
        <v>0</v>
      </c>
      <c r="BF316" s="134">
        <f>IF(N316="snížená",J316,0)</f>
        <v>0</v>
      </c>
      <c r="BG316" s="134">
        <f>IF(N316="zákl. přenesená",J316,0)</f>
        <v>0</v>
      </c>
      <c r="BH316" s="134">
        <f>IF(N316="sníž. přenesená",J316,0)</f>
        <v>0</v>
      </c>
      <c r="BI316" s="134">
        <f>IF(N316="nulová",J316,0)</f>
        <v>0</v>
      </c>
      <c r="BJ316" s="13" t="s">
        <v>76</v>
      </c>
      <c r="BK316" s="134">
        <f>ROUND(I316*H316,2)</f>
        <v>0</v>
      </c>
      <c r="BL316" s="13" t="s">
        <v>178</v>
      </c>
      <c r="BM316" s="133" t="s">
        <v>660</v>
      </c>
    </row>
    <row r="317" spans="2:65" s="1" customFormat="1" ht="16.5" customHeight="1" x14ac:dyDescent="0.2">
      <c r="B317" s="122"/>
      <c r="C317" s="123" t="s">
        <v>404</v>
      </c>
      <c r="D317" s="123" t="s">
        <v>153</v>
      </c>
      <c r="E317" s="124" t="s">
        <v>661</v>
      </c>
      <c r="F317" s="125" t="s">
        <v>662</v>
      </c>
      <c r="G317" s="126" t="s">
        <v>167</v>
      </c>
      <c r="H317" s="127">
        <v>64.638000000000005</v>
      </c>
      <c r="I317" s="128"/>
      <c r="J317" s="128">
        <f>ROUND(I317*H317,2)</f>
        <v>0</v>
      </c>
      <c r="K317" s="125" t="s">
        <v>1</v>
      </c>
      <c r="L317" s="25"/>
      <c r="M317" s="129" t="s">
        <v>1</v>
      </c>
      <c r="N317" s="130" t="s">
        <v>34</v>
      </c>
      <c r="O317" s="131">
        <v>0</v>
      </c>
      <c r="P317" s="131">
        <f>O317*H317</f>
        <v>0</v>
      </c>
      <c r="Q317" s="131">
        <v>0</v>
      </c>
      <c r="R317" s="131">
        <f>Q317*H317</f>
        <v>0</v>
      </c>
      <c r="S317" s="131">
        <v>0</v>
      </c>
      <c r="T317" s="132">
        <f>S317*H317</f>
        <v>0</v>
      </c>
      <c r="AR317" s="133" t="s">
        <v>178</v>
      </c>
      <c r="AT317" s="133" t="s">
        <v>153</v>
      </c>
      <c r="AU317" s="133" t="s">
        <v>76</v>
      </c>
      <c r="AY317" s="13" t="s">
        <v>152</v>
      </c>
      <c r="BE317" s="134">
        <f>IF(N317="základní",J317,0)</f>
        <v>0</v>
      </c>
      <c r="BF317" s="134">
        <f>IF(N317="snížená",J317,0)</f>
        <v>0</v>
      </c>
      <c r="BG317" s="134">
        <f>IF(N317="zákl. přenesená",J317,0)</f>
        <v>0</v>
      </c>
      <c r="BH317" s="134">
        <f>IF(N317="sníž. přenesená",J317,0)</f>
        <v>0</v>
      </c>
      <c r="BI317" s="134">
        <f>IF(N317="nulová",J317,0)</f>
        <v>0</v>
      </c>
      <c r="BJ317" s="13" t="s">
        <v>76</v>
      </c>
      <c r="BK317" s="134">
        <f>ROUND(I317*H317,2)</f>
        <v>0</v>
      </c>
      <c r="BL317" s="13" t="s">
        <v>178</v>
      </c>
      <c r="BM317" s="133" t="s">
        <v>663</v>
      </c>
    </row>
    <row r="318" spans="2:65" s="1" customFormat="1" ht="16.5" customHeight="1" x14ac:dyDescent="0.2">
      <c r="B318" s="122"/>
      <c r="C318" s="123" t="s">
        <v>664</v>
      </c>
      <c r="D318" s="123" t="s">
        <v>153</v>
      </c>
      <c r="E318" s="124" t="s">
        <v>665</v>
      </c>
      <c r="F318" s="125" t="s">
        <v>666</v>
      </c>
      <c r="G318" s="126" t="s">
        <v>487</v>
      </c>
      <c r="H318" s="127">
        <v>694.26599999999996</v>
      </c>
      <c r="I318" s="128"/>
      <c r="J318" s="128">
        <f>ROUND(I318*H318,2)</f>
        <v>0</v>
      </c>
      <c r="K318" s="125" t="s">
        <v>1</v>
      </c>
      <c r="L318" s="25"/>
      <c r="M318" s="129" t="s">
        <v>1</v>
      </c>
      <c r="N318" s="130" t="s">
        <v>34</v>
      </c>
      <c r="O318" s="131">
        <v>0</v>
      </c>
      <c r="P318" s="131">
        <f>O318*H318</f>
        <v>0</v>
      </c>
      <c r="Q318" s="131">
        <v>0</v>
      </c>
      <c r="R318" s="131">
        <f>Q318*H318</f>
        <v>0</v>
      </c>
      <c r="S318" s="131">
        <v>0</v>
      </c>
      <c r="T318" s="132">
        <f>S318*H318</f>
        <v>0</v>
      </c>
      <c r="AR318" s="133" t="s">
        <v>178</v>
      </c>
      <c r="AT318" s="133" t="s">
        <v>153</v>
      </c>
      <c r="AU318" s="133" t="s">
        <v>76</v>
      </c>
      <c r="AY318" s="13" t="s">
        <v>152</v>
      </c>
      <c r="BE318" s="134">
        <f>IF(N318="základní",J318,0)</f>
        <v>0</v>
      </c>
      <c r="BF318" s="134">
        <f>IF(N318="snížená",J318,0)</f>
        <v>0</v>
      </c>
      <c r="BG318" s="134">
        <f>IF(N318="zákl. přenesená",J318,0)</f>
        <v>0</v>
      </c>
      <c r="BH318" s="134">
        <f>IF(N318="sníž. přenesená",J318,0)</f>
        <v>0</v>
      </c>
      <c r="BI318" s="134">
        <f>IF(N318="nulová",J318,0)</f>
        <v>0</v>
      </c>
      <c r="BJ318" s="13" t="s">
        <v>76</v>
      </c>
      <c r="BK318" s="134">
        <f>ROUND(I318*H318,2)</f>
        <v>0</v>
      </c>
      <c r="BL318" s="13" t="s">
        <v>178</v>
      </c>
      <c r="BM318" s="133" t="s">
        <v>667</v>
      </c>
    </row>
    <row r="319" spans="2:65" s="10" customFormat="1" ht="25.9" customHeight="1" x14ac:dyDescent="0.2">
      <c r="B319" s="113"/>
      <c r="D319" s="114" t="s">
        <v>68</v>
      </c>
      <c r="E319" s="115" t="s">
        <v>668</v>
      </c>
      <c r="F319" s="115" t="s">
        <v>669</v>
      </c>
      <c r="J319" s="116">
        <f>BK319</f>
        <v>0</v>
      </c>
      <c r="L319" s="113"/>
      <c r="M319" s="117"/>
      <c r="P319" s="118">
        <f>P320</f>
        <v>0</v>
      </c>
      <c r="R319" s="118">
        <f>R320</f>
        <v>0</v>
      </c>
      <c r="T319" s="119">
        <f>T320</f>
        <v>0</v>
      </c>
      <c r="AR319" s="114" t="s">
        <v>76</v>
      </c>
      <c r="AT319" s="120" t="s">
        <v>68</v>
      </c>
      <c r="AU319" s="120" t="s">
        <v>69</v>
      </c>
      <c r="AY319" s="114" t="s">
        <v>152</v>
      </c>
      <c r="BK319" s="121">
        <f>BK320</f>
        <v>0</v>
      </c>
    </row>
    <row r="320" spans="2:65" s="1" customFormat="1" ht="21.75" customHeight="1" x14ac:dyDescent="0.2">
      <c r="B320" s="122"/>
      <c r="C320" s="123" t="s">
        <v>407</v>
      </c>
      <c r="D320" s="123" t="s">
        <v>153</v>
      </c>
      <c r="E320" s="124" t="s">
        <v>670</v>
      </c>
      <c r="F320" s="125" t="s">
        <v>671</v>
      </c>
      <c r="G320" s="126" t="s">
        <v>208</v>
      </c>
      <c r="H320" s="127">
        <v>78.5</v>
      </c>
      <c r="I320" s="128"/>
      <c r="J320" s="128">
        <f>ROUND(I320*H320,2)</f>
        <v>0</v>
      </c>
      <c r="K320" s="125" t="s">
        <v>1</v>
      </c>
      <c r="L320" s="25"/>
      <c r="M320" s="135" t="s">
        <v>1</v>
      </c>
      <c r="N320" s="136" t="s">
        <v>34</v>
      </c>
      <c r="O320" s="137">
        <v>0</v>
      </c>
      <c r="P320" s="137">
        <f>O320*H320</f>
        <v>0</v>
      </c>
      <c r="Q320" s="137">
        <v>0</v>
      </c>
      <c r="R320" s="137">
        <f>Q320*H320</f>
        <v>0</v>
      </c>
      <c r="S320" s="137">
        <v>0</v>
      </c>
      <c r="T320" s="138">
        <f>S320*H320</f>
        <v>0</v>
      </c>
      <c r="AR320" s="133" t="s">
        <v>157</v>
      </c>
      <c r="AT320" s="133" t="s">
        <v>153</v>
      </c>
      <c r="AU320" s="133" t="s">
        <v>76</v>
      </c>
      <c r="AY320" s="13" t="s">
        <v>152</v>
      </c>
      <c r="BE320" s="134">
        <f>IF(N320="základní",J320,0)</f>
        <v>0</v>
      </c>
      <c r="BF320" s="134">
        <f>IF(N320="snížená",J320,0)</f>
        <v>0</v>
      </c>
      <c r="BG320" s="134">
        <f>IF(N320="zákl. přenesená",J320,0)</f>
        <v>0</v>
      </c>
      <c r="BH320" s="134">
        <f>IF(N320="sníž. přenesená",J320,0)</f>
        <v>0</v>
      </c>
      <c r="BI320" s="134">
        <f>IF(N320="nulová",J320,0)</f>
        <v>0</v>
      </c>
      <c r="BJ320" s="13" t="s">
        <v>76</v>
      </c>
      <c r="BK320" s="134">
        <f>ROUND(I320*H320,2)</f>
        <v>0</v>
      </c>
      <c r="BL320" s="13" t="s">
        <v>157</v>
      </c>
      <c r="BM320" s="133" t="s">
        <v>672</v>
      </c>
    </row>
    <row r="321" spans="2:12" s="1" customFormat="1" ht="6.95" customHeight="1" x14ac:dyDescent="0.2">
      <c r="B321" s="37"/>
      <c r="C321" s="38"/>
      <c r="D321" s="38"/>
      <c r="E321" s="38"/>
      <c r="F321" s="38"/>
      <c r="G321" s="38"/>
      <c r="H321" s="38"/>
      <c r="I321" s="38"/>
      <c r="J321" s="38"/>
      <c r="K321" s="38"/>
      <c r="L321" s="25"/>
    </row>
  </sheetData>
  <autoFilter ref="C142:K320" xr:uid="{00000000-0009-0000-0000-000001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8"/>
  <sheetViews>
    <sheetView showGridLines="0" topLeftCell="A108" workbookViewId="0">
      <selection activeCell="J123" sqref="J12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81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 x14ac:dyDescent="0.2">
      <c r="B4" s="16"/>
      <c r="D4" s="17" t="s">
        <v>103</v>
      </c>
      <c r="L4" s="16"/>
      <c r="M4" s="86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211" t="str">
        <f>'Rekapitulace stavby'!K6</f>
        <v>Rekonstrukce garáží v areálu generálního ředitelství PVL, Holečkova 3178/8, 150 00, Praha 5 - Smíchov</v>
      </c>
      <c r="F7" s="212"/>
      <c r="G7" s="212"/>
      <c r="H7" s="212"/>
      <c r="L7" s="16"/>
    </row>
    <row r="8" spans="2:46" s="1" customFormat="1" ht="12" customHeight="1" x14ac:dyDescent="0.2">
      <c r="B8" s="25"/>
      <c r="D8" s="22" t="s">
        <v>104</v>
      </c>
      <c r="L8" s="25"/>
    </row>
    <row r="9" spans="2:46" s="1" customFormat="1" ht="16.5" customHeight="1" x14ac:dyDescent="0.2">
      <c r="B9" s="25"/>
      <c r="E9" s="172" t="s">
        <v>673</v>
      </c>
      <c r="F9" s="210"/>
      <c r="G9" s="210"/>
      <c r="H9" s="21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>
        <f>'Rekapitulace stavby'!AN8</f>
        <v>45051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24</v>
      </c>
      <c r="I17" s="22" t="s">
        <v>22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98" t="str">
        <f>'Rekapitulace stavby'!E14</f>
        <v xml:space="preserve"> </v>
      </c>
      <c r="F18" s="198"/>
      <c r="G18" s="198"/>
      <c r="H18" s="198"/>
      <c r="I18" s="22" t="s">
        <v>23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25</v>
      </c>
      <c r="I20" s="22" t="s">
        <v>22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 t="s">
        <v>23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22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 t="s">
        <v>23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7"/>
      <c r="E27" s="201" t="s">
        <v>1</v>
      </c>
      <c r="F27" s="201"/>
      <c r="G27" s="201"/>
      <c r="H27" s="201"/>
      <c r="L27" s="87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8" t="s">
        <v>29</v>
      </c>
      <c r="J30" s="59">
        <f>ROUND(J121,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5" customHeight="1" x14ac:dyDescent="0.2">
      <c r="B33" s="25"/>
      <c r="D33" s="48" t="s">
        <v>33</v>
      </c>
      <c r="E33" s="22" t="s">
        <v>34</v>
      </c>
      <c r="F33" s="79">
        <f>ROUND((SUM(BE121:BE227)),  2)</f>
        <v>0</v>
      </c>
      <c r="I33" s="89">
        <v>0.21</v>
      </c>
      <c r="J33" s="79">
        <f>ROUND(((SUM(BE121:BE227))*I33),  2)</f>
        <v>0</v>
      </c>
      <c r="L33" s="25"/>
    </row>
    <row r="34" spans="2:12" s="1" customFormat="1" ht="14.45" customHeight="1" x14ac:dyDescent="0.2">
      <c r="B34" s="25"/>
      <c r="E34" s="22" t="s">
        <v>35</v>
      </c>
      <c r="F34" s="79">
        <f>ROUND((SUM(BF121:BF227)),  2)</f>
        <v>0</v>
      </c>
      <c r="I34" s="89">
        <v>0.15</v>
      </c>
      <c r="J34" s="79">
        <f>ROUND(((SUM(BF121:BF227))*I34),  2)</f>
        <v>0</v>
      </c>
      <c r="L34" s="25"/>
    </row>
    <row r="35" spans="2:12" s="1" customFormat="1" ht="14.45" hidden="1" customHeight="1" x14ac:dyDescent="0.2">
      <c r="B35" s="25"/>
      <c r="E35" s="22" t="s">
        <v>36</v>
      </c>
      <c r="F35" s="79">
        <f>ROUND((SUM(BG121:BG227)),  2)</f>
        <v>0</v>
      </c>
      <c r="I35" s="89">
        <v>0.21</v>
      </c>
      <c r="J35" s="79">
        <f>0</f>
        <v>0</v>
      </c>
      <c r="L35" s="25"/>
    </row>
    <row r="36" spans="2:12" s="1" customFormat="1" ht="14.45" hidden="1" customHeight="1" x14ac:dyDescent="0.2">
      <c r="B36" s="25"/>
      <c r="E36" s="22" t="s">
        <v>37</v>
      </c>
      <c r="F36" s="79">
        <f>ROUND((SUM(BH121:BH227)),  2)</f>
        <v>0</v>
      </c>
      <c r="I36" s="89">
        <v>0.15</v>
      </c>
      <c r="J36" s="79">
        <f>0</f>
        <v>0</v>
      </c>
      <c r="L36" s="25"/>
    </row>
    <row r="37" spans="2:12" s="1" customFormat="1" ht="14.45" hidden="1" customHeight="1" x14ac:dyDescent="0.2">
      <c r="B37" s="25"/>
      <c r="E37" s="22" t="s">
        <v>38</v>
      </c>
      <c r="F37" s="79">
        <f>ROUND((SUM(BI121:BI227)),  2)</f>
        <v>0</v>
      </c>
      <c r="I37" s="89">
        <v>0</v>
      </c>
      <c r="J37" s="79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90"/>
      <c r="D39" s="91" t="s">
        <v>39</v>
      </c>
      <c r="E39" s="50"/>
      <c r="F39" s="50"/>
      <c r="G39" s="92" t="s">
        <v>40</v>
      </c>
      <c r="H39" s="93" t="s">
        <v>41</v>
      </c>
      <c r="I39" s="50"/>
      <c r="J39" s="94">
        <f>SUM(J30:J37)</f>
        <v>0</v>
      </c>
      <c r="K39" s="95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106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211" t="str">
        <f>E7</f>
        <v>Rekonstrukce garáží v areálu generálního ředitelství PVL, Holečkova 3178/8, 150 00, Praha 5 - Smíchov</v>
      </c>
      <c r="F85" s="212"/>
      <c r="G85" s="212"/>
      <c r="H85" s="212"/>
      <c r="L85" s="25"/>
    </row>
    <row r="86" spans="2:47" s="1" customFormat="1" ht="12" customHeight="1" x14ac:dyDescent="0.2">
      <c r="B86" s="25"/>
      <c r="C86" s="22" t="s">
        <v>104</v>
      </c>
      <c r="L86" s="25"/>
    </row>
    <row r="87" spans="2:47" s="1" customFormat="1" ht="16.5" customHeight="1" x14ac:dyDescent="0.2">
      <c r="B87" s="25"/>
      <c r="E87" s="172" t="str">
        <f>E9</f>
        <v>02 - SO 01 - Zdravotně technické instalace</v>
      </c>
      <c r="F87" s="210"/>
      <c r="G87" s="210"/>
      <c r="H87" s="210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>
        <f>IF(J12="","",J12)</f>
        <v>45051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21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24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8" t="s">
        <v>107</v>
      </c>
      <c r="D94" s="90"/>
      <c r="E94" s="90"/>
      <c r="F94" s="90"/>
      <c r="G94" s="90"/>
      <c r="H94" s="90"/>
      <c r="I94" s="90"/>
      <c r="J94" s="99" t="s">
        <v>108</v>
      </c>
      <c r="K94" s="90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100" t="s">
        <v>109</v>
      </c>
      <c r="J96" s="59">
        <f>J121</f>
        <v>0</v>
      </c>
      <c r="L96" s="25"/>
      <c r="AU96" s="13" t="s">
        <v>110</v>
      </c>
    </row>
    <row r="97" spans="2:12" s="8" customFormat="1" ht="24.95" customHeight="1" x14ac:dyDescent="0.2">
      <c r="B97" s="101"/>
      <c r="D97" s="102" t="s">
        <v>674</v>
      </c>
      <c r="E97" s="103"/>
      <c r="F97" s="103"/>
      <c r="G97" s="103"/>
      <c r="H97" s="103"/>
      <c r="I97" s="103"/>
      <c r="J97" s="104">
        <f>J122</f>
        <v>0</v>
      </c>
      <c r="L97" s="101"/>
    </row>
    <row r="98" spans="2:12" s="8" customFormat="1" ht="24.95" customHeight="1" x14ac:dyDescent="0.2">
      <c r="B98" s="101"/>
      <c r="D98" s="102" t="s">
        <v>675</v>
      </c>
      <c r="E98" s="103"/>
      <c r="F98" s="103"/>
      <c r="G98" s="103"/>
      <c r="H98" s="103"/>
      <c r="I98" s="103"/>
      <c r="J98" s="104">
        <f>J152</f>
        <v>0</v>
      </c>
      <c r="L98" s="101"/>
    </row>
    <row r="99" spans="2:12" s="8" customFormat="1" ht="24.95" customHeight="1" x14ac:dyDescent="0.2">
      <c r="B99" s="101"/>
      <c r="D99" s="102" t="s">
        <v>676</v>
      </c>
      <c r="E99" s="103"/>
      <c r="F99" s="103"/>
      <c r="G99" s="103"/>
      <c r="H99" s="103"/>
      <c r="I99" s="103"/>
      <c r="J99" s="104">
        <f>J188</f>
        <v>0</v>
      </c>
      <c r="L99" s="101"/>
    </row>
    <row r="100" spans="2:12" s="8" customFormat="1" ht="24.95" customHeight="1" x14ac:dyDescent="0.2">
      <c r="B100" s="101"/>
      <c r="D100" s="102" t="s">
        <v>677</v>
      </c>
      <c r="E100" s="103"/>
      <c r="F100" s="103"/>
      <c r="G100" s="103"/>
      <c r="H100" s="103"/>
      <c r="I100" s="103"/>
      <c r="J100" s="104">
        <f>J217</f>
        <v>0</v>
      </c>
      <c r="L100" s="101"/>
    </row>
    <row r="101" spans="2:12" s="8" customFormat="1" ht="24.95" customHeight="1" x14ac:dyDescent="0.2">
      <c r="B101" s="101"/>
      <c r="D101" s="102" t="s">
        <v>678</v>
      </c>
      <c r="E101" s="103"/>
      <c r="F101" s="103"/>
      <c r="G101" s="103"/>
      <c r="H101" s="103"/>
      <c r="I101" s="103"/>
      <c r="J101" s="104">
        <f>J226</f>
        <v>0</v>
      </c>
      <c r="L101" s="101"/>
    </row>
    <row r="102" spans="2:12" s="1" customFormat="1" ht="21.75" customHeight="1" x14ac:dyDescent="0.2">
      <c r="B102" s="25"/>
      <c r="L102" s="25"/>
    </row>
    <row r="103" spans="2:12" s="1" customFormat="1" ht="6.95" customHeight="1" x14ac:dyDescent="0.2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25"/>
    </row>
    <row r="107" spans="2:12" s="1" customFormat="1" ht="6.95" customHeight="1" x14ac:dyDescent="0.2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5"/>
    </row>
    <row r="108" spans="2:12" s="1" customFormat="1" ht="24.95" customHeight="1" x14ac:dyDescent="0.2">
      <c r="B108" s="25"/>
      <c r="C108" s="17" t="s">
        <v>138</v>
      </c>
      <c r="L108" s="25"/>
    </row>
    <row r="109" spans="2:12" s="1" customFormat="1" ht="6.95" customHeight="1" x14ac:dyDescent="0.2">
      <c r="B109" s="25"/>
      <c r="L109" s="25"/>
    </row>
    <row r="110" spans="2:12" s="1" customFormat="1" ht="12" customHeight="1" x14ac:dyDescent="0.2">
      <c r="B110" s="25"/>
      <c r="C110" s="22" t="s">
        <v>14</v>
      </c>
      <c r="L110" s="25"/>
    </row>
    <row r="111" spans="2:12" s="1" customFormat="1" ht="16.5" customHeight="1" x14ac:dyDescent="0.2">
      <c r="B111" s="25"/>
      <c r="E111" s="211" t="str">
        <f>E7</f>
        <v>Rekonstrukce garáží v areálu generálního ředitelství PVL, Holečkova 3178/8, 150 00, Praha 5 - Smíchov</v>
      </c>
      <c r="F111" s="212"/>
      <c r="G111" s="212"/>
      <c r="H111" s="212"/>
      <c r="L111" s="25"/>
    </row>
    <row r="112" spans="2:12" s="1" customFormat="1" ht="12" customHeight="1" x14ac:dyDescent="0.2">
      <c r="B112" s="25"/>
      <c r="C112" s="22" t="s">
        <v>104</v>
      </c>
      <c r="L112" s="25"/>
    </row>
    <row r="113" spans="2:65" s="1" customFormat="1" ht="16.5" customHeight="1" x14ac:dyDescent="0.2">
      <c r="B113" s="25"/>
      <c r="E113" s="172" t="str">
        <f>E9</f>
        <v>02 - SO 01 - Zdravotně technické instalace</v>
      </c>
      <c r="F113" s="210"/>
      <c r="G113" s="210"/>
      <c r="H113" s="210"/>
      <c r="L113" s="25"/>
    </row>
    <row r="114" spans="2:65" s="1" customFormat="1" ht="6.95" customHeight="1" x14ac:dyDescent="0.2">
      <c r="B114" s="25"/>
      <c r="L114" s="25"/>
    </row>
    <row r="115" spans="2:65" s="1" customFormat="1" ht="12" customHeight="1" x14ac:dyDescent="0.2">
      <c r="B115" s="25"/>
      <c r="C115" s="22" t="s">
        <v>18</v>
      </c>
      <c r="F115" s="20" t="str">
        <f>F12</f>
        <v xml:space="preserve"> </v>
      </c>
      <c r="I115" s="22" t="s">
        <v>20</v>
      </c>
      <c r="J115" s="45">
        <f>IF(J12="","",J12)</f>
        <v>45051</v>
      </c>
      <c r="L115" s="25"/>
    </row>
    <row r="116" spans="2:65" s="1" customFormat="1" ht="6.95" customHeight="1" x14ac:dyDescent="0.2">
      <c r="B116" s="25"/>
      <c r="L116" s="25"/>
    </row>
    <row r="117" spans="2:65" s="1" customFormat="1" ht="15.2" customHeight="1" x14ac:dyDescent="0.2">
      <c r="B117" s="25"/>
      <c r="C117" s="22" t="s">
        <v>21</v>
      </c>
      <c r="F117" s="20" t="str">
        <f>E15</f>
        <v xml:space="preserve"> </v>
      </c>
      <c r="I117" s="22" t="s">
        <v>25</v>
      </c>
      <c r="J117" s="23" t="str">
        <f>E21</f>
        <v xml:space="preserve"> </v>
      </c>
      <c r="L117" s="25"/>
    </row>
    <row r="118" spans="2:65" s="1" customFormat="1" ht="15.2" customHeight="1" x14ac:dyDescent="0.2">
      <c r="B118" s="25"/>
      <c r="C118" s="22" t="s">
        <v>24</v>
      </c>
      <c r="F118" s="20" t="str">
        <f>IF(E18="","",E18)</f>
        <v xml:space="preserve"> </v>
      </c>
      <c r="I118" s="22" t="s">
        <v>27</v>
      </c>
      <c r="J118" s="23" t="str">
        <f>E24</f>
        <v xml:space="preserve"> </v>
      </c>
      <c r="L118" s="25"/>
    </row>
    <row r="119" spans="2:65" s="1" customFormat="1" ht="10.35" customHeight="1" x14ac:dyDescent="0.2">
      <c r="B119" s="25"/>
      <c r="L119" s="25"/>
    </row>
    <row r="120" spans="2:65" s="9" customFormat="1" ht="29.25" customHeight="1" x14ac:dyDescent="0.2">
      <c r="B120" s="105"/>
      <c r="C120" s="106" t="s">
        <v>139</v>
      </c>
      <c r="D120" s="107" t="s">
        <v>54</v>
      </c>
      <c r="E120" s="107" t="s">
        <v>50</v>
      </c>
      <c r="F120" s="107" t="s">
        <v>51</v>
      </c>
      <c r="G120" s="107" t="s">
        <v>140</v>
      </c>
      <c r="H120" s="107" t="s">
        <v>141</v>
      </c>
      <c r="I120" s="107" t="s">
        <v>142</v>
      </c>
      <c r="J120" s="107" t="s">
        <v>108</v>
      </c>
      <c r="K120" s="108" t="s">
        <v>143</v>
      </c>
      <c r="L120" s="105"/>
      <c r="M120" s="52" t="s">
        <v>1</v>
      </c>
      <c r="N120" s="53" t="s">
        <v>33</v>
      </c>
      <c r="O120" s="53" t="s">
        <v>144</v>
      </c>
      <c r="P120" s="53" t="s">
        <v>145</v>
      </c>
      <c r="Q120" s="53" t="s">
        <v>146</v>
      </c>
      <c r="R120" s="53" t="s">
        <v>147</v>
      </c>
      <c r="S120" s="53" t="s">
        <v>148</v>
      </c>
      <c r="T120" s="54" t="s">
        <v>149</v>
      </c>
    </row>
    <row r="121" spans="2:65" s="1" customFormat="1" ht="22.9" customHeight="1" x14ac:dyDescent="0.25">
      <c r="B121" s="25"/>
      <c r="C121" s="57" t="s">
        <v>150</v>
      </c>
      <c r="J121" s="109">
        <f>BK121</f>
        <v>0</v>
      </c>
      <c r="L121" s="25"/>
      <c r="M121" s="55"/>
      <c r="N121" s="46"/>
      <c r="O121" s="46"/>
      <c r="P121" s="110">
        <f>P122+P152+P188+P217+P226</f>
        <v>0</v>
      </c>
      <c r="Q121" s="46"/>
      <c r="R121" s="110">
        <f>R122+R152+R188+R217+R226</f>
        <v>0</v>
      </c>
      <c r="S121" s="46"/>
      <c r="T121" s="111">
        <f>T122+T152+T188+T217+T226</f>
        <v>0</v>
      </c>
      <c r="AT121" s="13" t="s">
        <v>68</v>
      </c>
      <c r="AU121" s="13" t="s">
        <v>110</v>
      </c>
      <c r="BK121" s="112">
        <f>BK122+BK152+BK188+BK217+BK226</f>
        <v>0</v>
      </c>
    </row>
    <row r="122" spans="2:65" s="10" customFormat="1" ht="25.9" customHeight="1" x14ac:dyDescent="0.2">
      <c r="B122" s="113"/>
      <c r="D122" s="114" t="s">
        <v>68</v>
      </c>
      <c r="E122" s="115" t="s">
        <v>679</v>
      </c>
      <c r="F122" s="115" t="s">
        <v>680</v>
      </c>
      <c r="J122" s="116">
        <f>BK122</f>
        <v>0</v>
      </c>
      <c r="L122" s="113"/>
      <c r="M122" s="117"/>
      <c r="P122" s="118">
        <f>SUM(P123:P151)</f>
        <v>0</v>
      </c>
      <c r="R122" s="118">
        <f>SUM(R123:R151)</f>
        <v>0</v>
      </c>
      <c r="T122" s="119">
        <f>SUM(T123:T151)</f>
        <v>0</v>
      </c>
      <c r="AR122" s="114" t="s">
        <v>78</v>
      </c>
      <c r="AT122" s="120" t="s">
        <v>68</v>
      </c>
      <c r="AU122" s="120" t="s">
        <v>69</v>
      </c>
      <c r="AY122" s="114" t="s">
        <v>152</v>
      </c>
      <c r="BK122" s="121">
        <f>SUM(BK123:BK151)</f>
        <v>0</v>
      </c>
    </row>
    <row r="123" spans="2:65" s="1" customFormat="1" ht="16.5" customHeight="1" x14ac:dyDescent="0.2">
      <c r="B123" s="122"/>
      <c r="C123" s="123" t="s">
        <v>76</v>
      </c>
      <c r="D123" s="123" t="s">
        <v>153</v>
      </c>
      <c r="E123" s="124" t="s">
        <v>681</v>
      </c>
      <c r="F123" s="125" t="s">
        <v>682</v>
      </c>
      <c r="G123" s="126" t="s">
        <v>683</v>
      </c>
      <c r="H123" s="127">
        <v>4</v>
      </c>
      <c r="I123" s="128"/>
      <c r="J123" s="128">
        <f t="shared" ref="J123:J151" si="0">ROUND(I123*H123,2)</f>
        <v>0</v>
      </c>
      <c r="K123" s="125" t="s">
        <v>1</v>
      </c>
      <c r="L123" s="25"/>
      <c r="M123" s="129" t="s">
        <v>1</v>
      </c>
      <c r="N123" s="130" t="s">
        <v>34</v>
      </c>
      <c r="O123" s="131">
        <v>0</v>
      </c>
      <c r="P123" s="131">
        <f t="shared" ref="P123:P151" si="1">O123*H123</f>
        <v>0</v>
      </c>
      <c r="Q123" s="131">
        <v>0</v>
      </c>
      <c r="R123" s="131">
        <f t="shared" ref="R123:R151" si="2">Q123*H123</f>
        <v>0</v>
      </c>
      <c r="S123" s="131">
        <v>0</v>
      </c>
      <c r="T123" s="132">
        <f t="shared" ref="T123:T151" si="3">S123*H123</f>
        <v>0</v>
      </c>
      <c r="AR123" s="133" t="s">
        <v>178</v>
      </c>
      <c r="AT123" s="133" t="s">
        <v>153</v>
      </c>
      <c r="AU123" s="133" t="s">
        <v>76</v>
      </c>
      <c r="AY123" s="13" t="s">
        <v>152</v>
      </c>
      <c r="BE123" s="134">
        <f t="shared" ref="BE123:BE151" si="4">IF(N123="základní",J123,0)</f>
        <v>0</v>
      </c>
      <c r="BF123" s="134">
        <f t="shared" ref="BF123:BF151" si="5">IF(N123="snížená",J123,0)</f>
        <v>0</v>
      </c>
      <c r="BG123" s="134">
        <f t="shared" ref="BG123:BG151" si="6">IF(N123="zákl. přenesená",J123,0)</f>
        <v>0</v>
      </c>
      <c r="BH123" s="134">
        <f t="shared" ref="BH123:BH151" si="7">IF(N123="sníž. přenesená",J123,0)</f>
        <v>0</v>
      </c>
      <c r="BI123" s="134">
        <f t="shared" ref="BI123:BI151" si="8">IF(N123="nulová",J123,0)</f>
        <v>0</v>
      </c>
      <c r="BJ123" s="13" t="s">
        <v>76</v>
      </c>
      <c r="BK123" s="134">
        <f t="shared" ref="BK123:BK151" si="9">ROUND(I123*H123,2)</f>
        <v>0</v>
      </c>
      <c r="BL123" s="13" t="s">
        <v>178</v>
      </c>
      <c r="BM123" s="133" t="s">
        <v>78</v>
      </c>
    </row>
    <row r="124" spans="2:65" s="1" customFormat="1" ht="16.5" customHeight="1" x14ac:dyDescent="0.2">
      <c r="B124" s="122"/>
      <c r="C124" s="123" t="s">
        <v>78</v>
      </c>
      <c r="D124" s="123" t="s">
        <v>153</v>
      </c>
      <c r="E124" s="124" t="s">
        <v>684</v>
      </c>
      <c r="F124" s="125" t="s">
        <v>685</v>
      </c>
      <c r="G124" s="126" t="s">
        <v>683</v>
      </c>
      <c r="H124" s="127">
        <v>2</v>
      </c>
      <c r="I124" s="128"/>
      <c r="J124" s="128">
        <f t="shared" si="0"/>
        <v>0</v>
      </c>
      <c r="K124" s="125" t="s">
        <v>1</v>
      </c>
      <c r="L124" s="25"/>
      <c r="M124" s="129" t="s">
        <v>1</v>
      </c>
      <c r="N124" s="130" t="s">
        <v>34</v>
      </c>
      <c r="O124" s="131">
        <v>0</v>
      </c>
      <c r="P124" s="131">
        <f t="shared" si="1"/>
        <v>0</v>
      </c>
      <c r="Q124" s="131">
        <v>0</v>
      </c>
      <c r="R124" s="131">
        <f t="shared" si="2"/>
        <v>0</v>
      </c>
      <c r="S124" s="131">
        <v>0</v>
      </c>
      <c r="T124" s="132">
        <f t="shared" si="3"/>
        <v>0</v>
      </c>
      <c r="AR124" s="133" t="s">
        <v>178</v>
      </c>
      <c r="AT124" s="133" t="s">
        <v>153</v>
      </c>
      <c r="AU124" s="133" t="s">
        <v>76</v>
      </c>
      <c r="AY124" s="13" t="s">
        <v>152</v>
      </c>
      <c r="BE124" s="134">
        <f t="shared" si="4"/>
        <v>0</v>
      </c>
      <c r="BF124" s="134">
        <f t="shared" si="5"/>
        <v>0</v>
      </c>
      <c r="BG124" s="134">
        <f t="shared" si="6"/>
        <v>0</v>
      </c>
      <c r="BH124" s="134">
        <f t="shared" si="7"/>
        <v>0</v>
      </c>
      <c r="BI124" s="134">
        <f t="shared" si="8"/>
        <v>0</v>
      </c>
      <c r="BJ124" s="13" t="s">
        <v>76</v>
      </c>
      <c r="BK124" s="134">
        <f t="shared" si="9"/>
        <v>0</v>
      </c>
      <c r="BL124" s="13" t="s">
        <v>178</v>
      </c>
      <c r="BM124" s="133" t="s">
        <v>157</v>
      </c>
    </row>
    <row r="125" spans="2:65" s="1" customFormat="1" ht="16.5" customHeight="1" x14ac:dyDescent="0.2">
      <c r="B125" s="122"/>
      <c r="C125" s="123" t="s">
        <v>160</v>
      </c>
      <c r="D125" s="123" t="s">
        <v>153</v>
      </c>
      <c r="E125" s="124" t="s">
        <v>686</v>
      </c>
      <c r="F125" s="125" t="s">
        <v>687</v>
      </c>
      <c r="G125" s="126" t="s">
        <v>198</v>
      </c>
      <c r="H125" s="127">
        <v>50</v>
      </c>
      <c r="I125" s="128"/>
      <c r="J125" s="128">
        <f t="shared" si="0"/>
        <v>0</v>
      </c>
      <c r="K125" s="125" t="s">
        <v>1</v>
      </c>
      <c r="L125" s="25"/>
      <c r="M125" s="129" t="s">
        <v>1</v>
      </c>
      <c r="N125" s="130" t="s">
        <v>34</v>
      </c>
      <c r="O125" s="131">
        <v>0</v>
      </c>
      <c r="P125" s="131">
        <f t="shared" si="1"/>
        <v>0</v>
      </c>
      <c r="Q125" s="131">
        <v>0</v>
      </c>
      <c r="R125" s="131">
        <f t="shared" si="2"/>
        <v>0</v>
      </c>
      <c r="S125" s="131">
        <v>0</v>
      </c>
      <c r="T125" s="132">
        <f t="shared" si="3"/>
        <v>0</v>
      </c>
      <c r="AR125" s="133" t="s">
        <v>178</v>
      </c>
      <c r="AT125" s="133" t="s">
        <v>153</v>
      </c>
      <c r="AU125" s="133" t="s">
        <v>76</v>
      </c>
      <c r="AY125" s="13" t="s">
        <v>152</v>
      </c>
      <c r="BE125" s="134">
        <f t="shared" si="4"/>
        <v>0</v>
      </c>
      <c r="BF125" s="134">
        <f t="shared" si="5"/>
        <v>0</v>
      </c>
      <c r="BG125" s="134">
        <f t="shared" si="6"/>
        <v>0</v>
      </c>
      <c r="BH125" s="134">
        <f t="shared" si="7"/>
        <v>0</v>
      </c>
      <c r="BI125" s="134">
        <f t="shared" si="8"/>
        <v>0</v>
      </c>
      <c r="BJ125" s="13" t="s">
        <v>76</v>
      </c>
      <c r="BK125" s="134">
        <f t="shared" si="9"/>
        <v>0</v>
      </c>
      <c r="BL125" s="13" t="s">
        <v>178</v>
      </c>
      <c r="BM125" s="133" t="s">
        <v>162</v>
      </c>
    </row>
    <row r="126" spans="2:65" s="1" customFormat="1" ht="24.2" customHeight="1" x14ac:dyDescent="0.2">
      <c r="B126" s="122"/>
      <c r="C126" s="123" t="s">
        <v>157</v>
      </c>
      <c r="D126" s="123" t="s">
        <v>153</v>
      </c>
      <c r="E126" s="124" t="s">
        <v>688</v>
      </c>
      <c r="F126" s="125" t="s">
        <v>689</v>
      </c>
      <c r="G126" s="126" t="s">
        <v>683</v>
      </c>
      <c r="H126" s="127">
        <v>2</v>
      </c>
      <c r="I126" s="128"/>
      <c r="J126" s="128">
        <f t="shared" si="0"/>
        <v>0</v>
      </c>
      <c r="K126" s="125" t="s">
        <v>1</v>
      </c>
      <c r="L126" s="25"/>
      <c r="M126" s="129" t="s">
        <v>1</v>
      </c>
      <c r="N126" s="130" t="s">
        <v>34</v>
      </c>
      <c r="O126" s="131">
        <v>0</v>
      </c>
      <c r="P126" s="131">
        <f t="shared" si="1"/>
        <v>0</v>
      </c>
      <c r="Q126" s="131">
        <v>0</v>
      </c>
      <c r="R126" s="131">
        <f t="shared" si="2"/>
        <v>0</v>
      </c>
      <c r="S126" s="131">
        <v>0</v>
      </c>
      <c r="T126" s="132">
        <f t="shared" si="3"/>
        <v>0</v>
      </c>
      <c r="AR126" s="133" t="s">
        <v>178</v>
      </c>
      <c r="AT126" s="133" t="s">
        <v>153</v>
      </c>
      <c r="AU126" s="133" t="s">
        <v>76</v>
      </c>
      <c r="AY126" s="13" t="s">
        <v>152</v>
      </c>
      <c r="BE126" s="134">
        <f t="shared" si="4"/>
        <v>0</v>
      </c>
      <c r="BF126" s="134">
        <f t="shared" si="5"/>
        <v>0</v>
      </c>
      <c r="BG126" s="134">
        <f t="shared" si="6"/>
        <v>0</v>
      </c>
      <c r="BH126" s="134">
        <f t="shared" si="7"/>
        <v>0</v>
      </c>
      <c r="BI126" s="134">
        <f t="shared" si="8"/>
        <v>0</v>
      </c>
      <c r="BJ126" s="13" t="s">
        <v>76</v>
      </c>
      <c r="BK126" s="134">
        <f t="shared" si="9"/>
        <v>0</v>
      </c>
      <c r="BL126" s="13" t="s">
        <v>178</v>
      </c>
      <c r="BM126" s="133" t="s">
        <v>163</v>
      </c>
    </row>
    <row r="127" spans="2:65" s="1" customFormat="1" ht="16.5" customHeight="1" x14ac:dyDescent="0.2">
      <c r="B127" s="122"/>
      <c r="C127" s="123" t="s">
        <v>164</v>
      </c>
      <c r="D127" s="123" t="s">
        <v>153</v>
      </c>
      <c r="E127" s="124" t="s">
        <v>690</v>
      </c>
      <c r="F127" s="125" t="s">
        <v>691</v>
      </c>
      <c r="G127" s="126" t="s">
        <v>198</v>
      </c>
      <c r="H127" s="127">
        <v>20</v>
      </c>
      <c r="I127" s="128"/>
      <c r="J127" s="128">
        <f t="shared" si="0"/>
        <v>0</v>
      </c>
      <c r="K127" s="125" t="s">
        <v>1</v>
      </c>
      <c r="L127" s="25"/>
      <c r="M127" s="129" t="s">
        <v>1</v>
      </c>
      <c r="N127" s="130" t="s">
        <v>34</v>
      </c>
      <c r="O127" s="131">
        <v>0</v>
      </c>
      <c r="P127" s="131">
        <f t="shared" si="1"/>
        <v>0</v>
      </c>
      <c r="Q127" s="131">
        <v>0</v>
      </c>
      <c r="R127" s="131">
        <f t="shared" si="2"/>
        <v>0</v>
      </c>
      <c r="S127" s="131">
        <v>0</v>
      </c>
      <c r="T127" s="132">
        <f t="shared" si="3"/>
        <v>0</v>
      </c>
      <c r="AR127" s="133" t="s">
        <v>178</v>
      </c>
      <c r="AT127" s="133" t="s">
        <v>153</v>
      </c>
      <c r="AU127" s="133" t="s">
        <v>76</v>
      </c>
      <c r="AY127" s="13" t="s">
        <v>152</v>
      </c>
      <c r="BE127" s="134">
        <f t="shared" si="4"/>
        <v>0</v>
      </c>
      <c r="BF127" s="134">
        <f t="shared" si="5"/>
        <v>0</v>
      </c>
      <c r="BG127" s="134">
        <f t="shared" si="6"/>
        <v>0</v>
      </c>
      <c r="BH127" s="134">
        <f t="shared" si="7"/>
        <v>0</v>
      </c>
      <c r="BI127" s="134">
        <f t="shared" si="8"/>
        <v>0</v>
      </c>
      <c r="BJ127" s="13" t="s">
        <v>76</v>
      </c>
      <c r="BK127" s="134">
        <f t="shared" si="9"/>
        <v>0</v>
      </c>
      <c r="BL127" s="13" t="s">
        <v>178</v>
      </c>
      <c r="BM127" s="133" t="s">
        <v>168</v>
      </c>
    </row>
    <row r="128" spans="2:65" s="1" customFormat="1" ht="16.5" customHeight="1" x14ac:dyDescent="0.2">
      <c r="B128" s="122"/>
      <c r="C128" s="123" t="s">
        <v>162</v>
      </c>
      <c r="D128" s="123" t="s">
        <v>153</v>
      </c>
      <c r="E128" s="124" t="s">
        <v>692</v>
      </c>
      <c r="F128" s="125" t="s">
        <v>693</v>
      </c>
      <c r="G128" s="126" t="s">
        <v>198</v>
      </c>
      <c r="H128" s="127">
        <v>24</v>
      </c>
      <c r="I128" s="128"/>
      <c r="J128" s="128">
        <f t="shared" si="0"/>
        <v>0</v>
      </c>
      <c r="K128" s="125" t="s">
        <v>1</v>
      </c>
      <c r="L128" s="25"/>
      <c r="M128" s="129" t="s">
        <v>1</v>
      </c>
      <c r="N128" s="130" t="s">
        <v>34</v>
      </c>
      <c r="O128" s="131">
        <v>0</v>
      </c>
      <c r="P128" s="131">
        <f t="shared" si="1"/>
        <v>0</v>
      </c>
      <c r="Q128" s="131">
        <v>0</v>
      </c>
      <c r="R128" s="131">
        <f t="shared" si="2"/>
        <v>0</v>
      </c>
      <c r="S128" s="131">
        <v>0</v>
      </c>
      <c r="T128" s="132">
        <f t="shared" si="3"/>
        <v>0</v>
      </c>
      <c r="AR128" s="133" t="s">
        <v>178</v>
      </c>
      <c r="AT128" s="133" t="s">
        <v>153</v>
      </c>
      <c r="AU128" s="133" t="s">
        <v>76</v>
      </c>
      <c r="AY128" s="13" t="s">
        <v>152</v>
      </c>
      <c r="BE128" s="134">
        <f t="shared" si="4"/>
        <v>0</v>
      </c>
      <c r="BF128" s="134">
        <f t="shared" si="5"/>
        <v>0</v>
      </c>
      <c r="BG128" s="134">
        <f t="shared" si="6"/>
        <v>0</v>
      </c>
      <c r="BH128" s="134">
        <f t="shared" si="7"/>
        <v>0</v>
      </c>
      <c r="BI128" s="134">
        <f t="shared" si="8"/>
        <v>0</v>
      </c>
      <c r="BJ128" s="13" t="s">
        <v>76</v>
      </c>
      <c r="BK128" s="134">
        <f t="shared" si="9"/>
        <v>0</v>
      </c>
      <c r="BL128" s="13" t="s">
        <v>178</v>
      </c>
      <c r="BM128" s="133" t="s">
        <v>171</v>
      </c>
    </row>
    <row r="129" spans="2:65" s="1" customFormat="1" ht="16.5" customHeight="1" x14ac:dyDescent="0.2">
      <c r="B129" s="122"/>
      <c r="C129" s="123" t="s">
        <v>172</v>
      </c>
      <c r="D129" s="123" t="s">
        <v>153</v>
      </c>
      <c r="E129" s="124" t="s">
        <v>694</v>
      </c>
      <c r="F129" s="125" t="s">
        <v>695</v>
      </c>
      <c r="G129" s="126" t="s">
        <v>198</v>
      </c>
      <c r="H129" s="127">
        <v>4</v>
      </c>
      <c r="I129" s="128"/>
      <c r="J129" s="128">
        <f t="shared" si="0"/>
        <v>0</v>
      </c>
      <c r="K129" s="125" t="s">
        <v>1</v>
      </c>
      <c r="L129" s="25"/>
      <c r="M129" s="129" t="s">
        <v>1</v>
      </c>
      <c r="N129" s="130" t="s">
        <v>34</v>
      </c>
      <c r="O129" s="131">
        <v>0</v>
      </c>
      <c r="P129" s="131">
        <f t="shared" si="1"/>
        <v>0</v>
      </c>
      <c r="Q129" s="131">
        <v>0</v>
      </c>
      <c r="R129" s="131">
        <f t="shared" si="2"/>
        <v>0</v>
      </c>
      <c r="S129" s="131">
        <v>0</v>
      </c>
      <c r="T129" s="132">
        <f t="shared" si="3"/>
        <v>0</v>
      </c>
      <c r="AR129" s="133" t="s">
        <v>178</v>
      </c>
      <c r="AT129" s="133" t="s">
        <v>153</v>
      </c>
      <c r="AU129" s="133" t="s">
        <v>76</v>
      </c>
      <c r="AY129" s="13" t="s">
        <v>152</v>
      </c>
      <c r="BE129" s="134">
        <f t="shared" si="4"/>
        <v>0</v>
      </c>
      <c r="BF129" s="134">
        <f t="shared" si="5"/>
        <v>0</v>
      </c>
      <c r="BG129" s="134">
        <f t="shared" si="6"/>
        <v>0</v>
      </c>
      <c r="BH129" s="134">
        <f t="shared" si="7"/>
        <v>0</v>
      </c>
      <c r="BI129" s="134">
        <f t="shared" si="8"/>
        <v>0</v>
      </c>
      <c r="BJ129" s="13" t="s">
        <v>76</v>
      </c>
      <c r="BK129" s="134">
        <f t="shared" si="9"/>
        <v>0</v>
      </c>
      <c r="BL129" s="13" t="s">
        <v>178</v>
      </c>
      <c r="BM129" s="133" t="s">
        <v>175</v>
      </c>
    </row>
    <row r="130" spans="2:65" s="1" customFormat="1" ht="21.75" customHeight="1" x14ac:dyDescent="0.2">
      <c r="B130" s="122"/>
      <c r="C130" s="123" t="s">
        <v>163</v>
      </c>
      <c r="D130" s="123" t="s">
        <v>153</v>
      </c>
      <c r="E130" s="124" t="s">
        <v>696</v>
      </c>
      <c r="F130" s="125" t="s">
        <v>697</v>
      </c>
      <c r="G130" s="126" t="s">
        <v>683</v>
      </c>
      <c r="H130" s="127">
        <v>2</v>
      </c>
      <c r="I130" s="128"/>
      <c r="J130" s="128">
        <f t="shared" si="0"/>
        <v>0</v>
      </c>
      <c r="K130" s="125" t="s">
        <v>1</v>
      </c>
      <c r="L130" s="25"/>
      <c r="M130" s="129" t="s">
        <v>1</v>
      </c>
      <c r="N130" s="130" t="s">
        <v>34</v>
      </c>
      <c r="O130" s="131">
        <v>0</v>
      </c>
      <c r="P130" s="131">
        <f t="shared" si="1"/>
        <v>0</v>
      </c>
      <c r="Q130" s="131">
        <v>0</v>
      </c>
      <c r="R130" s="131">
        <f t="shared" si="2"/>
        <v>0</v>
      </c>
      <c r="S130" s="131">
        <v>0</v>
      </c>
      <c r="T130" s="132">
        <f t="shared" si="3"/>
        <v>0</v>
      </c>
      <c r="AR130" s="133" t="s">
        <v>178</v>
      </c>
      <c r="AT130" s="133" t="s">
        <v>153</v>
      </c>
      <c r="AU130" s="133" t="s">
        <v>76</v>
      </c>
      <c r="AY130" s="13" t="s">
        <v>152</v>
      </c>
      <c r="BE130" s="134">
        <f t="shared" si="4"/>
        <v>0</v>
      </c>
      <c r="BF130" s="134">
        <f t="shared" si="5"/>
        <v>0</v>
      </c>
      <c r="BG130" s="134">
        <f t="shared" si="6"/>
        <v>0</v>
      </c>
      <c r="BH130" s="134">
        <f t="shared" si="7"/>
        <v>0</v>
      </c>
      <c r="BI130" s="134">
        <f t="shared" si="8"/>
        <v>0</v>
      </c>
      <c r="BJ130" s="13" t="s">
        <v>76</v>
      </c>
      <c r="BK130" s="134">
        <f t="shared" si="9"/>
        <v>0</v>
      </c>
      <c r="BL130" s="13" t="s">
        <v>178</v>
      </c>
      <c r="BM130" s="133" t="s">
        <v>178</v>
      </c>
    </row>
    <row r="131" spans="2:65" s="1" customFormat="1" ht="21.75" customHeight="1" x14ac:dyDescent="0.2">
      <c r="B131" s="122"/>
      <c r="C131" s="123" t="s">
        <v>179</v>
      </c>
      <c r="D131" s="123" t="s">
        <v>153</v>
      </c>
      <c r="E131" s="124" t="s">
        <v>698</v>
      </c>
      <c r="F131" s="125" t="s">
        <v>699</v>
      </c>
      <c r="G131" s="126" t="s">
        <v>683</v>
      </c>
      <c r="H131" s="127">
        <v>4</v>
      </c>
      <c r="I131" s="128"/>
      <c r="J131" s="128">
        <f t="shared" si="0"/>
        <v>0</v>
      </c>
      <c r="K131" s="125" t="s">
        <v>1</v>
      </c>
      <c r="L131" s="25"/>
      <c r="M131" s="129" t="s">
        <v>1</v>
      </c>
      <c r="N131" s="130" t="s">
        <v>34</v>
      </c>
      <c r="O131" s="131">
        <v>0</v>
      </c>
      <c r="P131" s="131">
        <f t="shared" si="1"/>
        <v>0</v>
      </c>
      <c r="Q131" s="131">
        <v>0</v>
      </c>
      <c r="R131" s="131">
        <f t="shared" si="2"/>
        <v>0</v>
      </c>
      <c r="S131" s="131">
        <v>0</v>
      </c>
      <c r="T131" s="132">
        <f t="shared" si="3"/>
        <v>0</v>
      </c>
      <c r="AR131" s="133" t="s">
        <v>178</v>
      </c>
      <c r="AT131" s="133" t="s">
        <v>153</v>
      </c>
      <c r="AU131" s="133" t="s">
        <v>76</v>
      </c>
      <c r="AY131" s="13" t="s">
        <v>152</v>
      </c>
      <c r="BE131" s="134">
        <f t="shared" si="4"/>
        <v>0</v>
      </c>
      <c r="BF131" s="134">
        <f t="shared" si="5"/>
        <v>0</v>
      </c>
      <c r="BG131" s="134">
        <f t="shared" si="6"/>
        <v>0</v>
      </c>
      <c r="BH131" s="134">
        <f t="shared" si="7"/>
        <v>0</v>
      </c>
      <c r="BI131" s="134">
        <f t="shared" si="8"/>
        <v>0</v>
      </c>
      <c r="BJ131" s="13" t="s">
        <v>76</v>
      </c>
      <c r="BK131" s="134">
        <f t="shared" si="9"/>
        <v>0</v>
      </c>
      <c r="BL131" s="13" t="s">
        <v>178</v>
      </c>
      <c r="BM131" s="133" t="s">
        <v>182</v>
      </c>
    </row>
    <row r="132" spans="2:65" s="1" customFormat="1" ht="16.5" customHeight="1" x14ac:dyDescent="0.2">
      <c r="B132" s="122"/>
      <c r="C132" s="123" t="s">
        <v>168</v>
      </c>
      <c r="D132" s="123" t="s">
        <v>153</v>
      </c>
      <c r="E132" s="124" t="s">
        <v>700</v>
      </c>
      <c r="F132" s="125" t="s">
        <v>701</v>
      </c>
      <c r="G132" s="126" t="s">
        <v>198</v>
      </c>
      <c r="H132" s="127">
        <v>15</v>
      </c>
      <c r="I132" s="128"/>
      <c r="J132" s="128">
        <f t="shared" si="0"/>
        <v>0</v>
      </c>
      <c r="K132" s="125" t="s">
        <v>1</v>
      </c>
      <c r="L132" s="25"/>
      <c r="M132" s="129" t="s">
        <v>1</v>
      </c>
      <c r="N132" s="130" t="s">
        <v>34</v>
      </c>
      <c r="O132" s="131">
        <v>0</v>
      </c>
      <c r="P132" s="131">
        <f t="shared" si="1"/>
        <v>0</v>
      </c>
      <c r="Q132" s="131">
        <v>0</v>
      </c>
      <c r="R132" s="131">
        <f t="shared" si="2"/>
        <v>0</v>
      </c>
      <c r="S132" s="131">
        <v>0</v>
      </c>
      <c r="T132" s="132">
        <f t="shared" si="3"/>
        <v>0</v>
      </c>
      <c r="AR132" s="133" t="s">
        <v>178</v>
      </c>
      <c r="AT132" s="133" t="s">
        <v>153</v>
      </c>
      <c r="AU132" s="133" t="s">
        <v>76</v>
      </c>
      <c r="AY132" s="13" t="s">
        <v>152</v>
      </c>
      <c r="BE132" s="134">
        <f t="shared" si="4"/>
        <v>0</v>
      </c>
      <c r="BF132" s="134">
        <f t="shared" si="5"/>
        <v>0</v>
      </c>
      <c r="BG132" s="134">
        <f t="shared" si="6"/>
        <v>0</v>
      </c>
      <c r="BH132" s="134">
        <f t="shared" si="7"/>
        <v>0</v>
      </c>
      <c r="BI132" s="134">
        <f t="shared" si="8"/>
        <v>0</v>
      </c>
      <c r="BJ132" s="13" t="s">
        <v>76</v>
      </c>
      <c r="BK132" s="134">
        <f t="shared" si="9"/>
        <v>0</v>
      </c>
      <c r="BL132" s="13" t="s">
        <v>178</v>
      </c>
      <c r="BM132" s="133" t="s">
        <v>185</v>
      </c>
    </row>
    <row r="133" spans="2:65" s="1" customFormat="1" ht="16.5" customHeight="1" x14ac:dyDescent="0.2">
      <c r="B133" s="122"/>
      <c r="C133" s="123" t="s">
        <v>186</v>
      </c>
      <c r="D133" s="123" t="s">
        <v>153</v>
      </c>
      <c r="E133" s="124" t="s">
        <v>702</v>
      </c>
      <c r="F133" s="125" t="s">
        <v>703</v>
      </c>
      <c r="G133" s="126" t="s">
        <v>198</v>
      </c>
      <c r="H133" s="127">
        <v>48</v>
      </c>
      <c r="I133" s="128"/>
      <c r="J133" s="128">
        <f t="shared" si="0"/>
        <v>0</v>
      </c>
      <c r="K133" s="125" t="s">
        <v>1</v>
      </c>
      <c r="L133" s="25"/>
      <c r="M133" s="129" t="s">
        <v>1</v>
      </c>
      <c r="N133" s="130" t="s">
        <v>34</v>
      </c>
      <c r="O133" s="131">
        <v>0</v>
      </c>
      <c r="P133" s="131">
        <f t="shared" si="1"/>
        <v>0</v>
      </c>
      <c r="Q133" s="131">
        <v>0</v>
      </c>
      <c r="R133" s="131">
        <f t="shared" si="2"/>
        <v>0</v>
      </c>
      <c r="S133" s="131">
        <v>0</v>
      </c>
      <c r="T133" s="132">
        <f t="shared" si="3"/>
        <v>0</v>
      </c>
      <c r="AR133" s="133" t="s">
        <v>178</v>
      </c>
      <c r="AT133" s="133" t="s">
        <v>153</v>
      </c>
      <c r="AU133" s="133" t="s">
        <v>76</v>
      </c>
      <c r="AY133" s="13" t="s">
        <v>152</v>
      </c>
      <c r="BE133" s="134">
        <f t="shared" si="4"/>
        <v>0</v>
      </c>
      <c r="BF133" s="134">
        <f t="shared" si="5"/>
        <v>0</v>
      </c>
      <c r="BG133" s="134">
        <f t="shared" si="6"/>
        <v>0</v>
      </c>
      <c r="BH133" s="134">
        <f t="shared" si="7"/>
        <v>0</v>
      </c>
      <c r="BI133" s="134">
        <f t="shared" si="8"/>
        <v>0</v>
      </c>
      <c r="BJ133" s="13" t="s">
        <v>76</v>
      </c>
      <c r="BK133" s="134">
        <f t="shared" si="9"/>
        <v>0</v>
      </c>
      <c r="BL133" s="13" t="s">
        <v>178</v>
      </c>
      <c r="BM133" s="133" t="s">
        <v>189</v>
      </c>
    </row>
    <row r="134" spans="2:65" s="1" customFormat="1" ht="16.5" customHeight="1" x14ac:dyDescent="0.2">
      <c r="B134" s="122"/>
      <c r="C134" s="123" t="s">
        <v>171</v>
      </c>
      <c r="D134" s="123" t="s">
        <v>153</v>
      </c>
      <c r="E134" s="124" t="s">
        <v>704</v>
      </c>
      <c r="F134" s="125" t="s">
        <v>705</v>
      </c>
      <c r="G134" s="126" t="s">
        <v>198</v>
      </c>
      <c r="H134" s="127">
        <v>25</v>
      </c>
      <c r="I134" s="128"/>
      <c r="J134" s="128">
        <f t="shared" si="0"/>
        <v>0</v>
      </c>
      <c r="K134" s="125" t="s">
        <v>1</v>
      </c>
      <c r="L134" s="25"/>
      <c r="M134" s="129" t="s">
        <v>1</v>
      </c>
      <c r="N134" s="130" t="s">
        <v>34</v>
      </c>
      <c r="O134" s="131">
        <v>0</v>
      </c>
      <c r="P134" s="131">
        <f t="shared" si="1"/>
        <v>0</v>
      </c>
      <c r="Q134" s="131">
        <v>0</v>
      </c>
      <c r="R134" s="131">
        <f t="shared" si="2"/>
        <v>0</v>
      </c>
      <c r="S134" s="131">
        <v>0</v>
      </c>
      <c r="T134" s="132">
        <f t="shared" si="3"/>
        <v>0</v>
      </c>
      <c r="AR134" s="133" t="s">
        <v>178</v>
      </c>
      <c r="AT134" s="133" t="s">
        <v>153</v>
      </c>
      <c r="AU134" s="133" t="s">
        <v>76</v>
      </c>
      <c r="AY134" s="13" t="s">
        <v>152</v>
      </c>
      <c r="BE134" s="134">
        <f t="shared" si="4"/>
        <v>0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76</v>
      </c>
      <c r="BK134" s="134">
        <f t="shared" si="9"/>
        <v>0</v>
      </c>
      <c r="BL134" s="13" t="s">
        <v>178</v>
      </c>
      <c r="BM134" s="133" t="s">
        <v>192</v>
      </c>
    </row>
    <row r="135" spans="2:65" s="1" customFormat="1" ht="16.5" customHeight="1" x14ac:dyDescent="0.2">
      <c r="B135" s="122"/>
      <c r="C135" s="123" t="s">
        <v>195</v>
      </c>
      <c r="D135" s="123" t="s">
        <v>153</v>
      </c>
      <c r="E135" s="124" t="s">
        <v>706</v>
      </c>
      <c r="F135" s="125" t="s">
        <v>707</v>
      </c>
      <c r="G135" s="126" t="s">
        <v>198</v>
      </c>
      <c r="H135" s="127">
        <v>22</v>
      </c>
      <c r="I135" s="128"/>
      <c r="J135" s="128">
        <f t="shared" si="0"/>
        <v>0</v>
      </c>
      <c r="K135" s="125" t="s">
        <v>1</v>
      </c>
      <c r="L135" s="25"/>
      <c r="M135" s="129" t="s">
        <v>1</v>
      </c>
      <c r="N135" s="130" t="s">
        <v>34</v>
      </c>
      <c r="O135" s="131">
        <v>0</v>
      </c>
      <c r="P135" s="131">
        <f t="shared" si="1"/>
        <v>0</v>
      </c>
      <c r="Q135" s="131">
        <v>0</v>
      </c>
      <c r="R135" s="131">
        <f t="shared" si="2"/>
        <v>0</v>
      </c>
      <c r="S135" s="131">
        <v>0</v>
      </c>
      <c r="T135" s="132">
        <f t="shared" si="3"/>
        <v>0</v>
      </c>
      <c r="AR135" s="133" t="s">
        <v>178</v>
      </c>
      <c r="AT135" s="133" t="s">
        <v>153</v>
      </c>
      <c r="AU135" s="133" t="s">
        <v>76</v>
      </c>
      <c r="AY135" s="13" t="s">
        <v>152</v>
      </c>
      <c r="BE135" s="134">
        <f t="shared" si="4"/>
        <v>0</v>
      </c>
      <c r="BF135" s="134">
        <f t="shared" si="5"/>
        <v>0</v>
      </c>
      <c r="BG135" s="134">
        <f t="shared" si="6"/>
        <v>0</v>
      </c>
      <c r="BH135" s="134">
        <f t="shared" si="7"/>
        <v>0</v>
      </c>
      <c r="BI135" s="134">
        <f t="shared" si="8"/>
        <v>0</v>
      </c>
      <c r="BJ135" s="13" t="s">
        <v>76</v>
      </c>
      <c r="BK135" s="134">
        <f t="shared" si="9"/>
        <v>0</v>
      </c>
      <c r="BL135" s="13" t="s">
        <v>178</v>
      </c>
      <c r="BM135" s="133" t="s">
        <v>193</v>
      </c>
    </row>
    <row r="136" spans="2:65" s="1" customFormat="1" ht="16.5" customHeight="1" x14ac:dyDescent="0.2">
      <c r="B136" s="122"/>
      <c r="C136" s="123" t="s">
        <v>175</v>
      </c>
      <c r="D136" s="123" t="s">
        <v>153</v>
      </c>
      <c r="E136" s="124" t="s">
        <v>708</v>
      </c>
      <c r="F136" s="125" t="s">
        <v>709</v>
      </c>
      <c r="G136" s="126" t="s">
        <v>198</v>
      </c>
      <c r="H136" s="127">
        <v>2</v>
      </c>
      <c r="I136" s="128"/>
      <c r="J136" s="128">
        <f t="shared" si="0"/>
        <v>0</v>
      </c>
      <c r="K136" s="125" t="s">
        <v>1</v>
      </c>
      <c r="L136" s="25"/>
      <c r="M136" s="129" t="s">
        <v>1</v>
      </c>
      <c r="N136" s="130" t="s">
        <v>34</v>
      </c>
      <c r="O136" s="131">
        <v>0</v>
      </c>
      <c r="P136" s="131">
        <f t="shared" si="1"/>
        <v>0</v>
      </c>
      <c r="Q136" s="131">
        <v>0</v>
      </c>
      <c r="R136" s="131">
        <f t="shared" si="2"/>
        <v>0</v>
      </c>
      <c r="S136" s="131">
        <v>0</v>
      </c>
      <c r="T136" s="132">
        <f t="shared" si="3"/>
        <v>0</v>
      </c>
      <c r="AR136" s="133" t="s">
        <v>178</v>
      </c>
      <c r="AT136" s="133" t="s">
        <v>153</v>
      </c>
      <c r="AU136" s="133" t="s">
        <v>76</v>
      </c>
      <c r="AY136" s="13" t="s">
        <v>152</v>
      </c>
      <c r="BE136" s="134">
        <f t="shared" si="4"/>
        <v>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13" t="s">
        <v>76</v>
      </c>
      <c r="BK136" s="134">
        <f t="shared" si="9"/>
        <v>0</v>
      </c>
      <c r="BL136" s="13" t="s">
        <v>178</v>
      </c>
      <c r="BM136" s="133" t="s">
        <v>202</v>
      </c>
    </row>
    <row r="137" spans="2:65" s="1" customFormat="1" ht="16.5" customHeight="1" x14ac:dyDescent="0.2">
      <c r="B137" s="122"/>
      <c r="C137" s="123" t="s">
        <v>8</v>
      </c>
      <c r="D137" s="123" t="s">
        <v>153</v>
      </c>
      <c r="E137" s="124" t="s">
        <v>710</v>
      </c>
      <c r="F137" s="125" t="s">
        <v>711</v>
      </c>
      <c r="G137" s="126" t="s">
        <v>198</v>
      </c>
      <c r="H137" s="127">
        <v>7</v>
      </c>
      <c r="I137" s="128"/>
      <c r="J137" s="128">
        <f t="shared" si="0"/>
        <v>0</v>
      </c>
      <c r="K137" s="125" t="s">
        <v>1</v>
      </c>
      <c r="L137" s="25"/>
      <c r="M137" s="129" t="s">
        <v>1</v>
      </c>
      <c r="N137" s="130" t="s">
        <v>34</v>
      </c>
      <c r="O137" s="131">
        <v>0</v>
      </c>
      <c r="P137" s="131">
        <f t="shared" si="1"/>
        <v>0</v>
      </c>
      <c r="Q137" s="131">
        <v>0</v>
      </c>
      <c r="R137" s="131">
        <f t="shared" si="2"/>
        <v>0</v>
      </c>
      <c r="S137" s="131">
        <v>0</v>
      </c>
      <c r="T137" s="132">
        <f t="shared" si="3"/>
        <v>0</v>
      </c>
      <c r="AR137" s="133" t="s">
        <v>178</v>
      </c>
      <c r="AT137" s="133" t="s">
        <v>153</v>
      </c>
      <c r="AU137" s="133" t="s">
        <v>76</v>
      </c>
      <c r="AY137" s="13" t="s">
        <v>152</v>
      </c>
      <c r="BE137" s="134">
        <f t="shared" si="4"/>
        <v>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13" t="s">
        <v>76</v>
      </c>
      <c r="BK137" s="134">
        <f t="shared" si="9"/>
        <v>0</v>
      </c>
      <c r="BL137" s="13" t="s">
        <v>178</v>
      </c>
      <c r="BM137" s="133" t="s">
        <v>205</v>
      </c>
    </row>
    <row r="138" spans="2:65" s="1" customFormat="1" ht="16.5" customHeight="1" x14ac:dyDescent="0.2">
      <c r="B138" s="122"/>
      <c r="C138" s="123" t="s">
        <v>178</v>
      </c>
      <c r="D138" s="123" t="s">
        <v>153</v>
      </c>
      <c r="E138" s="124" t="s">
        <v>712</v>
      </c>
      <c r="F138" s="125" t="s">
        <v>713</v>
      </c>
      <c r="G138" s="126" t="s">
        <v>198</v>
      </c>
      <c r="H138" s="127">
        <v>2</v>
      </c>
      <c r="I138" s="128"/>
      <c r="J138" s="128">
        <f t="shared" si="0"/>
        <v>0</v>
      </c>
      <c r="K138" s="125" t="s">
        <v>1</v>
      </c>
      <c r="L138" s="25"/>
      <c r="M138" s="129" t="s">
        <v>1</v>
      </c>
      <c r="N138" s="130" t="s">
        <v>34</v>
      </c>
      <c r="O138" s="131">
        <v>0</v>
      </c>
      <c r="P138" s="131">
        <f t="shared" si="1"/>
        <v>0</v>
      </c>
      <c r="Q138" s="131">
        <v>0</v>
      </c>
      <c r="R138" s="131">
        <f t="shared" si="2"/>
        <v>0</v>
      </c>
      <c r="S138" s="131">
        <v>0</v>
      </c>
      <c r="T138" s="132">
        <f t="shared" si="3"/>
        <v>0</v>
      </c>
      <c r="AR138" s="133" t="s">
        <v>178</v>
      </c>
      <c r="AT138" s="133" t="s">
        <v>153</v>
      </c>
      <c r="AU138" s="133" t="s">
        <v>76</v>
      </c>
      <c r="AY138" s="13" t="s">
        <v>152</v>
      </c>
      <c r="BE138" s="134">
        <f t="shared" si="4"/>
        <v>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76</v>
      </c>
      <c r="BK138" s="134">
        <f t="shared" si="9"/>
        <v>0</v>
      </c>
      <c r="BL138" s="13" t="s">
        <v>178</v>
      </c>
      <c r="BM138" s="133" t="s">
        <v>209</v>
      </c>
    </row>
    <row r="139" spans="2:65" s="1" customFormat="1" ht="16.5" customHeight="1" x14ac:dyDescent="0.2">
      <c r="B139" s="122"/>
      <c r="C139" s="123" t="s">
        <v>210</v>
      </c>
      <c r="D139" s="123" t="s">
        <v>153</v>
      </c>
      <c r="E139" s="124" t="s">
        <v>714</v>
      </c>
      <c r="F139" s="125" t="s">
        <v>715</v>
      </c>
      <c r="G139" s="126" t="s">
        <v>683</v>
      </c>
      <c r="H139" s="127">
        <v>7</v>
      </c>
      <c r="I139" s="128"/>
      <c r="J139" s="128">
        <f t="shared" si="0"/>
        <v>0</v>
      </c>
      <c r="K139" s="125" t="s">
        <v>1</v>
      </c>
      <c r="L139" s="25"/>
      <c r="M139" s="129" t="s">
        <v>1</v>
      </c>
      <c r="N139" s="130" t="s">
        <v>34</v>
      </c>
      <c r="O139" s="131">
        <v>0</v>
      </c>
      <c r="P139" s="131">
        <f t="shared" si="1"/>
        <v>0</v>
      </c>
      <c r="Q139" s="131">
        <v>0</v>
      </c>
      <c r="R139" s="131">
        <f t="shared" si="2"/>
        <v>0</v>
      </c>
      <c r="S139" s="131">
        <v>0</v>
      </c>
      <c r="T139" s="132">
        <f t="shared" si="3"/>
        <v>0</v>
      </c>
      <c r="AR139" s="133" t="s">
        <v>178</v>
      </c>
      <c r="AT139" s="133" t="s">
        <v>153</v>
      </c>
      <c r="AU139" s="133" t="s">
        <v>76</v>
      </c>
      <c r="AY139" s="13" t="s">
        <v>152</v>
      </c>
      <c r="BE139" s="134">
        <f t="shared" si="4"/>
        <v>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13" t="s">
        <v>76</v>
      </c>
      <c r="BK139" s="134">
        <f t="shared" si="9"/>
        <v>0</v>
      </c>
      <c r="BL139" s="13" t="s">
        <v>178</v>
      </c>
      <c r="BM139" s="133" t="s">
        <v>214</v>
      </c>
    </row>
    <row r="140" spans="2:65" s="1" customFormat="1" ht="16.5" customHeight="1" x14ac:dyDescent="0.2">
      <c r="B140" s="122"/>
      <c r="C140" s="123" t="s">
        <v>182</v>
      </c>
      <c r="D140" s="123" t="s">
        <v>153</v>
      </c>
      <c r="E140" s="124" t="s">
        <v>716</v>
      </c>
      <c r="F140" s="125" t="s">
        <v>717</v>
      </c>
      <c r="G140" s="126" t="s">
        <v>683</v>
      </c>
      <c r="H140" s="127">
        <v>2</v>
      </c>
      <c r="I140" s="128"/>
      <c r="J140" s="128">
        <f t="shared" si="0"/>
        <v>0</v>
      </c>
      <c r="K140" s="125" t="s">
        <v>1</v>
      </c>
      <c r="L140" s="25"/>
      <c r="M140" s="129" t="s">
        <v>1</v>
      </c>
      <c r="N140" s="130" t="s">
        <v>34</v>
      </c>
      <c r="O140" s="131">
        <v>0</v>
      </c>
      <c r="P140" s="131">
        <f t="shared" si="1"/>
        <v>0</v>
      </c>
      <c r="Q140" s="131">
        <v>0</v>
      </c>
      <c r="R140" s="131">
        <f t="shared" si="2"/>
        <v>0</v>
      </c>
      <c r="S140" s="131">
        <v>0</v>
      </c>
      <c r="T140" s="132">
        <f t="shared" si="3"/>
        <v>0</v>
      </c>
      <c r="AR140" s="133" t="s">
        <v>178</v>
      </c>
      <c r="AT140" s="133" t="s">
        <v>153</v>
      </c>
      <c r="AU140" s="133" t="s">
        <v>76</v>
      </c>
      <c r="AY140" s="13" t="s">
        <v>152</v>
      </c>
      <c r="BE140" s="134">
        <f t="shared" si="4"/>
        <v>0</v>
      </c>
      <c r="BF140" s="134">
        <f t="shared" si="5"/>
        <v>0</v>
      </c>
      <c r="BG140" s="134">
        <f t="shared" si="6"/>
        <v>0</v>
      </c>
      <c r="BH140" s="134">
        <f t="shared" si="7"/>
        <v>0</v>
      </c>
      <c r="BI140" s="134">
        <f t="shared" si="8"/>
        <v>0</v>
      </c>
      <c r="BJ140" s="13" t="s">
        <v>76</v>
      </c>
      <c r="BK140" s="134">
        <f t="shared" si="9"/>
        <v>0</v>
      </c>
      <c r="BL140" s="13" t="s">
        <v>178</v>
      </c>
      <c r="BM140" s="133" t="s">
        <v>216</v>
      </c>
    </row>
    <row r="141" spans="2:65" s="1" customFormat="1" ht="21.75" customHeight="1" x14ac:dyDescent="0.2">
      <c r="B141" s="122"/>
      <c r="C141" s="123" t="s">
        <v>219</v>
      </c>
      <c r="D141" s="123" t="s">
        <v>153</v>
      </c>
      <c r="E141" s="124" t="s">
        <v>718</v>
      </c>
      <c r="F141" s="125" t="s">
        <v>719</v>
      </c>
      <c r="G141" s="126" t="s">
        <v>683</v>
      </c>
      <c r="H141" s="127">
        <v>1</v>
      </c>
      <c r="I141" s="128"/>
      <c r="J141" s="128">
        <f t="shared" si="0"/>
        <v>0</v>
      </c>
      <c r="K141" s="125" t="s">
        <v>1</v>
      </c>
      <c r="L141" s="25"/>
      <c r="M141" s="129" t="s">
        <v>1</v>
      </c>
      <c r="N141" s="130" t="s">
        <v>34</v>
      </c>
      <c r="O141" s="131">
        <v>0</v>
      </c>
      <c r="P141" s="131">
        <f t="shared" si="1"/>
        <v>0</v>
      </c>
      <c r="Q141" s="131">
        <v>0</v>
      </c>
      <c r="R141" s="131">
        <f t="shared" si="2"/>
        <v>0</v>
      </c>
      <c r="S141" s="131">
        <v>0</v>
      </c>
      <c r="T141" s="132">
        <f t="shared" si="3"/>
        <v>0</v>
      </c>
      <c r="AR141" s="133" t="s">
        <v>178</v>
      </c>
      <c r="AT141" s="133" t="s">
        <v>153</v>
      </c>
      <c r="AU141" s="133" t="s">
        <v>76</v>
      </c>
      <c r="AY141" s="13" t="s">
        <v>152</v>
      </c>
      <c r="BE141" s="134">
        <f t="shared" si="4"/>
        <v>0</v>
      </c>
      <c r="BF141" s="134">
        <f t="shared" si="5"/>
        <v>0</v>
      </c>
      <c r="BG141" s="134">
        <f t="shared" si="6"/>
        <v>0</v>
      </c>
      <c r="BH141" s="134">
        <f t="shared" si="7"/>
        <v>0</v>
      </c>
      <c r="BI141" s="134">
        <f t="shared" si="8"/>
        <v>0</v>
      </c>
      <c r="BJ141" s="13" t="s">
        <v>76</v>
      </c>
      <c r="BK141" s="134">
        <f t="shared" si="9"/>
        <v>0</v>
      </c>
      <c r="BL141" s="13" t="s">
        <v>178</v>
      </c>
      <c r="BM141" s="133" t="s">
        <v>222</v>
      </c>
    </row>
    <row r="142" spans="2:65" s="1" customFormat="1" ht="16.5" customHeight="1" x14ac:dyDescent="0.2">
      <c r="B142" s="122"/>
      <c r="C142" s="123" t="s">
        <v>185</v>
      </c>
      <c r="D142" s="123" t="s">
        <v>153</v>
      </c>
      <c r="E142" s="124" t="s">
        <v>720</v>
      </c>
      <c r="F142" s="125" t="s">
        <v>721</v>
      </c>
      <c r="G142" s="126" t="s">
        <v>683</v>
      </c>
      <c r="H142" s="127">
        <v>1</v>
      </c>
      <c r="I142" s="128"/>
      <c r="J142" s="128">
        <f t="shared" si="0"/>
        <v>0</v>
      </c>
      <c r="K142" s="125" t="s">
        <v>1</v>
      </c>
      <c r="L142" s="25"/>
      <c r="M142" s="129" t="s">
        <v>1</v>
      </c>
      <c r="N142" s="130" t="s">
        <v>34</v>
      </c>
      <c r="O142" s="131">
        <v>0</v>
      </c>
      <c r="P142" s="131">
        <f t="shared" si="1"/>
        <v>0</v>
      </c>
      <c r="Q142" s="131">
        <v>0</v>
      </c>
      <c r="R142" s="131">
        <f t="shared" si="2"/>
        <v>0</v>
      </c>
      <c r="S142" s="131">
        <v>0</v>
      </c>
      <c r="T142" s="132">
        <f t="shared" si="3"/>
        <v>0</v>
      </c>
      <c r="AR142" s="133" t="s">
        <v>178</v>
      </c>
      <c r="AT142" s="133" t="s">
        <v>153</v>
      </c>
      <c r="AU142" s="133" t="s">
        <v>76</v>
      </c>
      <c r="AY142" s="13" t="s">
        <v>152</v>
      </c>
      <c r="BE142" s="134">
        <f t="shared" si="4"/>
        <v>0</v>
      </c>
      <c r="BF142" s="134">
        <f t="shared" si="5"/>
        <v>0</v>
      </c>
      <c r="BG142" s="134">
        <f t="shared" si="6"/>
        <v>0</v>
      </c>
      <c r="BH142" s="134">
        <f t="shared" si="7"/>
        <v>0</v>
      </c>
      <c r="BI142" s="134">
        <f t="shared" si="8"/>
        <v>0</v>
      </c>
      <c r="BJ142" s="13" t="s">
        <v>76</v>
      </c>
      <c r="BK142" s="134">
        <f t="shared" si="9"/>
        <v>0</v>
      </c>
      <c r="BL142" s="13" t="s">
        <v>178</v>
      </c>
      <c r="BM142" s="133" t="s">
        <v>225</v>
      </c>
    </row>
    <row r="143" spans="2:65" s="1" customFormat="1" ht="16.5" customHeight="1" x14ac:dyDescent="0.2">
      <c r="B143" s="122"/>
      <c r="C143" s="123" t="s">
        <v>7</v>
      </c>
      <c r="D143" s="123" t="s">
        <v>153</v>
      </c>
      <c r="E143" s="124" t="s">
        <v>722</v>
      </c>
      <c r="F143" s="125" t="s">
        <v>723</v>
      </c>
      <c r="G143" s="126" t="s">
        <v>683</v>
      </c>
      <c r="H143" s="127">
        <v>2</v>
      </c>
      <c r="I143" s="128"/>
      <c r="J143" s="128">
        <f t="shared" si="0"/>
        <v>0</v>
      </c>
      <c r="K143" s="125" t="s">
        <v>1</v>
      </c>
      <c r="L143" s="25"/>
      <c r="M143" s="129" t="s">
        <v>1</v>
      </c>
      <c r="N143" s="130" t="s">
        <v>34</v>
      </c>
      <c r="O143" s="131">
        <v>0</v>
      </c>
      <c r="P143" s="131">
        <f t="shared" si="1"/>
        <v>0</v>
      </c>
      <c r="Q143" s="131">
        <v>0</v>
      </c>
      <c r="R143" s="131">
        <f t="shared" si="2"/>
        <v>0</v>
      </c>
      <c r="S143" s="131">
        <v>0</v>
      </c>
      <c r="T143" s="132">
        <f t="shared" si="3"/>
        <v>0</v>
      </c>
      <c r="AR143" s="133" t="s">
        <v>178</v>
      </c>
      <c r="AT143" s="133" t="s">
        <v>153</v>
      </c>
      <c r="AU143" s="133" t="s">
        <v>76</v>
      </c>
      <c r="AY143" s="13" t="s">
        <v>152</v>
      </c>
      <c r="BE143" s="134">
        <f t="shared" si="4"/>
        <v>0</v>
      </c>
      <c r="BF143" s="134">
        <f t="shared" si="5"/>
        <v>0</v>
      </c>
      <c r="BG143" s="134">
        <f t="shared" si="6"/>
        <v>0</v>
      </c>
      <c r="BH143" s="134">
        <f t="shared" si="7"/>
        <v>0</v>
      </c>
      <c r="BI143" s="134">
        <f t="shared" si="8"/>
        <v>0</v>
      </c>
      <c r="BJ143" s="13" t="s">
        <v>76</v>
      </c>
      <c r="BK143" s="134">
        <f t="shared" si="9"/>
        <v>0</v>
      </c>
      <c r="BL143" s="13" t="s">
        <v>178</v>
      </c>
      <c r="BM143" s="133" t="s">
        <v>228</v>
      </c>
    </row>
    <row r="144" spans="2:65" s="1" customFormat="1" ht="16.5" customHeight="1" x14ac:dyDescent="0.2">
      <c r="B144" s="122"/>
      <c r="C144" s="123" t="s">
        <v>189</v>
      </c>
      <c r="D144" s="123" t="s">
        <v>153</v>
      </c>
      <c r="E144" s="124" t="s">
        <v>724</v>
      </c>
      <c r="F144" s="125" t="s">
        <v>725</v>
      </c>
      <c r="G144" s="126" t="s">
        <v>683</v>
      </c>
      <c r="H144" s="127">
        <v>1</v>
      </c>
      <c r="I144" s="128"/>
      <c r="J144" s="128">
        <f t="shared" si="0"/>
        <v>0</v>
      </c>
      <c r="K144" s="125" t="s">
        <v>1</v>
      </c>
      <c r="L144" s="25"/>
      <c r="M144" s="129" t="s">
        <v>1</v>
      </c>
      <c r="N144" s="130" t="s">
        <v>34</v>
      </c>
      <c r="O144" s="131">
        <v>0</v>
      </c>
      <c r="P144" s="131">
        <f t="shared" si="1"/>
        <v>0</v>
      </c>
      <c r="Q144" s="131">
        <v>0</v>
      </c>
      <c r="R144" s="131">
        <f t="shared" si="2"/>
        <v>0</v>
      </c>
      <c r="S144" s="131">
        <v>0</v>
      </c>
      <c r="T144" s="132">
        <f t="shared" si="3"/>
        <v>0</v>
      </c>
      <c r="AR144" s="133" t="s">
        <v>178</v>
      </c>
      <c r="AT144" s="133" t="s">
        <v>153</v>
      </c>
      <c r="AU144" s="133" t="s">
        <v>76</v>
      </c>
      <c r="AY144" s="13" t="s">
        <v>152</v>
      </c>
      <c r="BE144" s="134">
        <f t="shared" si="4"/>
        <v>0</v>
      </c>
      <c r="BF144" s="134">
        <f t="shared" si="5"/>
        <v>0</v>
      </c>
      <c r="BG144" s="134">
        <f t="shared" si="6"/>
        <v>0</v>
      </c>
      <c r="BH144" s="134">
        <f t="shared" si="7"/>
        <v>0</v>
      </c>
      <c r="BI144" s="134">
        <f t="shared" si="8"/>
        <v>0</v>
      </c>
      <c r="BJ144" s="13" t="s">
        <v>76</v>
      </c>
      <c r="BK144" s="134">
        <f t="shared" si="9"/>
        <v>0</v>
      </c>
      <c r="BL144" s="13" t="s">
        <v>178</v>
      </c>
      <c r="BM144" s="133" t="s">
        <v>232</v>
      </c>
    </row>
    <row r="145" spans="2:65" s="1" customFormat="1" ht="16.5" customHeight="1" x14ac:dyDescent="0.2">
      <c r="B145" s="122"/>
      <c r="C145" s="123" t="s">
        <v>233</v>
      </c>
      <c r="D145" s="123" t="s">
        <v>153</v>
      </c>
      <c r="E145" s="124" t="s">
        <v>726</v>
      </c>
      <c r="F145" s="125" t="s">
        <v>727</v>
      </c>
      <c r="G145" s="126" t="s">
        <v>198</v>
      </c>
      <c r="H145" s="127">
        <v>160</v>
      </c>
      <c r="I145" s="128"/>
      <c r="J145" s="128">
        <f t="shared" si="0"/>
        <v>0</v>
      </c>
      <c r="K145" s="125" t="s">
        <v>1</v>
      </c>
      <c r="L145" s="25"/>
      <c r="M145" s="129" t="s">
        <v>1</v>
      </c>
      <c r="N145" s="130" t="s">
        <v>34</v>
      </c>
      <c r="O145" s="131">
        <v>0</v>
      </c>
      <c r="P145" s="131">
        <f t="shared" si="1"/>
        <v>0</v>
      </c>
      <c r="Q145" s="131">
        <v>0</v>
      </c>
      <c r="R145" s="131">
        <f t="shared" si="2"/>
        <v>0</v>
      </c>
      <c r="S145" s="131">
        <v>0</v>
      </c>
      <c r="T145" s="132">
        <f t="shared" si="3"/>
        <v>0</v>
      </c>
      <c r="AR145" s="133" t="s">
        <v>178</v>
      </c>
      <c r="AT145" s="133" t="s">
        <v>153</v>
      </c>
      <c r="AU145" s="133" t="s">
        <v>76</v>
      </c>
      <c r="AY145" s="13" t="s">
        <v>152</v>
      </c>
      <c r="BE145" s="134">
        <f t="shared" si="4"/>
        <v>0</v>
      </c>
      <c r="BF145" s="134">
        <f t="shared" si="5"/>
        <v>0</v>
      </c>
      <c r="BG145" s="134">
        <f t="shared" si="6"/>
        <v>0</v>
      </c>
      <c r="BH145" s="134">
        <f t="shared" si="7"/>
        <v>0</v>
      </c>
      <c r="BI145" s="134">
        <f t="shared" si="8"/>
        <v>0</v>
      </c>
      <c r="BJ145" s="13" t="s">
        <v>76</v>
      </c>
      <c r="BK145" s="134">
        <f t="shared" si="9"/>
        <v>0</v>
      </c>
      <c r="BL145" s="13" t="s">
        <v>178</v>
      </c>
      <c r="BM145" s="133" t="s">
        <v>236</v>
      </c>
    </row>
    <row r="146" spans="2:65" s="1" customFormat="1" ht="16.5" customHeight="1" x14ac:dyDescent="0.2">
      <c r="B146" s="122"/>
      <c r="C146" s="123" t="s">
        <v>192</v>
      </c>
      <c r="D146" s="123" t="s">
        <v>153</v>
      </c>
      <c r="E146" s="124" t="s">
        <v>728</v>
      </c>
      <c r="F146" s="125" t="s">
        <v>729</v>
      </c>
      <c r="G146" s="126" t="s">
        <v>208</v>
      </c>
      <c r="H146" s="127">
        <v>1.6950000000000001</v>
      </c>
      <c r="I146" s="128"/>
      <c r="J146" s="128">
        <f t="shared" si="0"/>
        <v>0</v>
      </c>
      <c r="K146" s="125" t="s">
        <v>1</v>
      </c>
      <c r="L146" s="25"/>
      <c r="M146" s="129" t="s">
        <v>1</v>
      </c>
      <c r="N146" s="130" t="s">
        <v>34</v>
      </c>
      <c r="O146" s="131">
        <v>0</v>
      </c>
      <c r="P146" s="131">
        <f t="shared" si="1"/>
        <v>0</v>
      </c>
      <c r="Q146" s="131">
        <v>0</v>
      </c>
      <c r="R146" s="131">
        <f t="shared" si="2"/>
        <v>0</v>
      </c>
      <c r="S146" s="131">
        <v>0</v>
      </c>
      <c r="T146" s="132">
        <f t="shared" si="3"/>
        <v>0</v>
      </c>
      <c r="AR146" s="133" t="s">
        <v>178</v>
      </c>
      <c r="AT146" s="133" t="s">
        <v>153</v>
      </c>
      <c r="AU146" s="133" t="s">
        <v>76</v>
      </c>
      <c r="AY146" s="13" t="s">
        <v>152</v>
      </c>
      <c r="BE146" s="134">
        <f t="shared" si="4"/>
        <v>0</v>
      </c>
      <c r="BF146" s="134">
        <f t="shared" si="5"/>
        <v>0</v>
      </c>
      <c r="BG146" s="134">
        <f t="shared" si="6"/>
        <v>0</v>
      </c>
      <c r="BH146" s="134">
        <f t="shared" si="7"/>
        <v>0</v>
      </c>
      <c r="BI146" s="134">
        <f t="shared" si="8"/>
        <v>0</v>
      </c>
      <c r="BJ146" s="13" t="s">
        <v>76</v>
      </c>
      <c r="BK146" s="134">
        <f t="shared" si="9"/>
        <v>0</v>
      </c>
      <c r="BL146" s="13" t="s">
        <v>178</v>
      </c>
      <c r="BM146" s="133" t="s">
        <v>239</v>
      </c>
    </row>
    <row r="147" spans="2:65" s="1" customFormat="1" ht="16.5" customHeight="1" x14ac:dyDescent="0.2">
      <c r="B147" s="122"/>
      <c r="C147" s="123" t="s">
        <v>240</v>
      </c>
      <c r="D147" s="123" t="s">
        <v>153</v>
      </c>
      <c r="E147" s="124" t="s">
        <v>730</v>
      </c>
      <c r="F147" s="125" t="s">
        <v>731</v>
      </c>
      <c r="G147" s="126" t="s">
        <v>732</v>
      </c>
      <c r="H147" s="127">
        <v>42</v>
      </c>
      <c r="I147" s="128"/>
      <c r="J147" s="128">
        <f t="shared" si="0"/>
        <v>0</v>
      </c>
      <c r="K147" s="125" t="s">
        <v>1</v>
      </c>
      <c r="L147" s="25"/>
      <c r="M147" s="129" t="s">
        <v>1</v>
      </c>
      <c r="N147" s="130" t="s">
        <v>34</v>
      </c>
      <c r="O147" s="131">
        <v>0</v>
      </c>
      <c r="P147" s="131">
        <f t="shared" si="1"/>
        <v>0</v>
      </c>
      <c r="Q147" s="131">
        <v>0</v>
      </c>
      <c r="R147" s="131">
        <f t="shared" si="2"/>
        <v>0</v>
      </c>
      <c r="S147" s="131">
        <v>0</v>
      </c>
      <c r="T147" s="132">
        <f t="shared" si="3"/>
        <v>0</v>
      </c>
      <c r="AR147" s="133" t="s">
        <v>178</v>
      </c>
      <c r="AT147" s="133" t="s">
        <v>153</v>
      </c>
      <c r="AU147" s="133" t="s">
        <v>76</v>
      </c>
      <c r="AY147" s="13" t="s">
        <v>152</v>
      </c>
      <c r="BE147" s="134">
        <f t="shared" si="4"/>
        <v>0</v>
      </c>
      <c r="BF147" s="134">
        <f t="shared" si="5"/>
        <v>0</v>
      </c>
      <c r="BG147" s="134">
        <f t="shared" si="6"/>
        <v>0</v>
      </c>
      <c r="BH147" s="134">
        <f t="shared" si="7"/>
        <v>0</v>
      </c>
      <c r="BI147" s="134">
        <f t="shared" si="8"/>
        <v>0</v>
      </c>
      <c r="BJ147" s="13" t="s">
        <v>76</v>
      </c>
      <c r="BK147" s="134">
        <f t="shared" si="9"/>
        <v>0</v>
      </c>
      <c r="BL147" s="13" t="s">
        <v>178</v>
      </c>
      <c r="BM147" s="133" t="s">
        <v>243</v>
      </c>
    </row>
    <row r="148" spans="2:65" s="1" customFormat="1" ht="16.5" customHeight="1" x14ac:dyDescent="0.2">
      <c r="B148" s="122"/>
      <c r="C148" s="123" t="s">
        <v>193</v>
      </c>
      <c r="D148" s="123" t="s">
        <v>153</v>
      </c>
      <c r="E148" s="124" t="s">
        <v>733</v>
      </c>
      <c r="F148" s="125" t="s">
        <v>734</v>
      </c>
      <c r="G148" s="126" t="s">
        <v>208</v>
      </c>
      <c r="H148" s="127">
        <v>0.19800000000000001</v>
      </c>
      <c r="I148" s="128"/>
      <c r="J148" s="128">
        <f t="shared" si="0"/>
        <v>0</v>
      </c>
      <c r="K148" s="125" t="s">
        <v>1</v>
      </c>
      <c r="L148" s="25"/>
      <c r="M148" s="129" t="s">
        <v>1</v>
      </c>
      <c r="N148" s="130" t="s">
        <v>34</v>
      </c>
      <c r="O148" s="131">
        <v>0</v>
      </c>
      <c r="P148" s="131">
        <f t="shared" si="1"/>
        <v>0</v>
      </c>
      <c r="Q148" s="131">
        <v>0</v>
      </c>
      <c r="R148" s="131">
        <f t="shared" si="2"/>
        <v>0</v>
      </c>
      <c r="S148" s="131">
        <v>0</v>
      </c>
      <c r="T148" s="132">
        <f t="shared" si="3"/>
        <v>0</v>
      </c>
      <c r="AR148" s="133" t="s">
        <v>178</v>
      </c>
      <c r="AT148" s="133" t="s">
        <v>153</v>
      </c>
      <c r="AU148" s="133" t="s">
        <v>76</v>
      </c>
      <c r="AY148" s="13" t="s">
        <v>152</v>
      </c>
      <c r="BE148" s="134">
        <f t="shared" si="4"/>
        <v>0</v>
      </c>
      <c r="BF148" s="134">
        <f t="shared" si="5"/>
        <v>0</v>
      </c>
      <c r="BG148" s="134">
        <f t="shared" si="6"/>
        <v>0</v>
      </c>
      <c r="BH148" s="134">
        <f t="shared" si="7"/>
        <v>0</v>
      </c>
      <c r="BI148" s="134">
        <f t="shared" si="8"/>
        <v>0</v>
      </c>
      <c r="BJ148" s="13" t="s">
        <v>76</v>
      </c>
      <c r="BK148" s="134">
        <f t="shared" si="9"/>
        <v>0</v>
      </c>
      <c r="BL148" s="13" t="s">
        <v>178</v>
      </c>
      <c r="BM148" s="133" t="s">
        <v>246</v>
      </c>
    </row>
    <row r="149" spans="2:65" s="1" customFormat="1" ht="16.5" customHeight="1" x14ac:dyDescent="0.2">
      <c r="B149" s="122"/>
      <c r="C149" s="123" t="s">
        <v>217</v>
      </c>
      <c r="D149" s="123" t="s">
        <v>153</v>
      </c>
      <c r="E149" s="124" t="s">
        <v>735</v>
      </c>
      <c r="F149" s="125" t="s">
        <v>736</v>
      </c>
      <c r="G149" s="126" t="s">
        <v>208</v>
      </c>
      <c r="H149" s="127">
        <v>0.19800000000000001</v>
      </c>
      <c r="I149" s="128"/>
      <c r="J149" s="128">
        <f t="shared" si="0"/>
        <v>0</v>
      </c>
      <c r="K149" s="125" t="s">
        <v>1</v>
      </c>
      <c r="L149" s="25"/>
      <c r="M149" s="129" t="s">
        <v>1</v>
      </c>
      <c r="N149" s="130" t="s">
        <v>34</v>
      </c>
      <c r="O149" s="131">
        <v>0</v>
      </c>
      <c r="P149" s="131">
        <f t="shared" si="1"/>
        <v>0</v>
      </c>
      <c r="Q149" s="131">
        <v>0</v>
      </c>
      <c r="R149" s="131">
        <f t="shared" si="2"/>
        <v>0</v>
      </c>
      <c r="S149" s="131">
        <v>0</v>
      </c>
      <c r="T149" s="132">
        <f t="shared" si="3"/>
        <v>0</v>
      </c>
      <c r="AR149" s="133" t="s">
        <v>178</v>
      </c>
      <c r="AT149" s="133" t="s">
        <v>153</v>
      </c>
      <c r="AU149" s="133" t="s">
        <v>76</v>
      </c>
      <c r="AY149" s="13" t="s">
        <v>152</v>
      </c>
      <c r="BE149" s="134">
        <f t="shared" si="4"/>
        <v>0</v>
      </c>
      <c r="BF149" s="134">
        <f t="shared" si="5"/>
        <v>0</v>
      </c>
      <c r="BG149" s="134">
        <f t="shared" si="6"/>
        <v>0</v>
      </c>
      <c r="BH149" s="134">
        <f t="shared" si="7"/>
        <v>0</v>
      </c>
      <c r="BI149" s="134">
        <f t="shared" si="8"/>
        <v>0</v>
      </c>
      <c r="BJ149" s="13" t="s">
        <v>76</v>
      </c>
      <c r="BK149" s="134">
        <f t="shared" si="9"/>
        <v>0</v>
      </c>
      <c r="BL149" s="13" t="s">
        <v>178</v>
      </c>
      <c r="BM149" s="133" t="s">
        <v>249</v>
      </c>
    </row>
    <row r="150" spans="2:65" s="1" customFormat="1" ht="16.5" customHeight="1" x14ac:dyDescent="0.2">
      <c r="B150" s="122"/>
      <c r="C150" s="123" t="s">
        <v>202</v>
      </c>
      <c r="D150" s="123" t="s">
        <v>153</v>
      </c>
      <c r="E150" s="124" t="s">
        <v>737</v>
      </c>
      <c r="F150" s="125" t="s">
        <v>738</v>
      </c>
      <c r="G150" s="126" t="s">
        <v>208</v>
      </c>
      <c r="H150" s="127">
        <v>0.19800000000000001</v>
      </c>
      <c r="I150" s="128"/>
      <c r="J150" s="128">
        <f t="shared" si="0"/>
        <v>0</v>
      </c>
      <c r="K150" s="125" t="s">
        <v>1</v>
      </c>
      <c r="L150" s="25"/>
      <c r="M150" s="129" t="s">
        <v>1</v>
      </c>
      <c r="N150" s="130" t="s">
        <v>34</v>
      </c>
      <c r="O150" s="131">
        <v>0</v>
      </c>
      <c r="P150" s="131">
        <f t="shared" si="1"/>
        <v>0</v>
      </c>
      <c r="Q150" s="131">
        <v>0</v>
      </c>
      <c r="R150" s="131">
        <f t="shared" si="2"/>
        <v>0</v>
      </c>
      <c r="S150" s="131">
        <v>0</v>
      </c>
      <c r="T150" s="132">
        <f t="shared" si="3"/>
        <v>0</v>
      </c>
      <c r="AR150" s="133" t="s">
        <v>178</v>
      </c>
      <c r="AT150" s="133" t="s">
        <v>153</v>
      </c>
      <c r="AU150" s="133" t="s">
        <v>76</v>
      </c>
      <c r="AY150" s="13" t="s">
        <v>152</v>
      </c>
      <c r="BE150" s="134">
        <f t="shared" si="4"/>
        <v>0</v>
      </c>
      <c r="BF150" s="134">
        <f t="shared" si="5"/>
        <v>0</v>
      </c>
      <c r="BG150" s="134">
        <f t="shared" si="6"/>
        <v>0</v>
      </c>
      <c r="BH150" s="134">
        <f t="shared" si="7"/>
        <v>0</v>
      </c>
      <c r="BI150" s="134">
        <f t="shared" si="8"/>
        <v>0</v>
      </c>
      <c r="BJ150" s="13" t="s">
        <v>76</v>
      </c>
      <c r="BK150" s="134">
        <f t="shared" si="9"/>
        <v>0</v>
      </c>
      <c r="BL150" s="13" t="s">
        <v>178</v>
      </c>
      <c r="BM150" s="133" t="s">
        <v>252</v>
      </c>
    </row>
    <row r="151" spans="2:65" s="1" customFormat="1" ht="21.75" customHeight="1" x14ac:dyDescent="0.2">
      <c r="B151" s="122"/>
      <c r="C151" s="123" t="s">
        <v>254</v>
      </c>
      <c r="D151" s="123" t="s">
        <v>153</v>
      </c>
      <c r="E151" s="124" t="s">
        <v>739</v>
      </c>
      <c r="F151" s="125" t="s">
        <v>740</v>
      </c>
      <c r="G151" s="126" t="s">
        <v>208</v>
      </c>
      <c r="H151" s="127">
        <v>1.782</v>
      </c>
      <c r="I151" s="128"/>
      <c r="J151" s="128">
        <f t="shared" si="0"/>
        <v>0</v>
      </c>
      <c r="K151" s="125" t="s">
        <v>1</v>
      </c>
      <c r="L151" s="25"/>
      <c r="M151" s="129" t="s">
        <v>1</v>
      </c>
      <c r="N151" s="130" t="s">
        <v>34</v>
      </c>
      <c r="O151" s="131">
        <v>0</v>
      </c>
      <c r="P151" s="131">
        <f t="shared" si="1"/>
        <v>0</v>
      </c>
      <c r="Q151" s="131">
        <v>0</v>
      </c>
      <c r="R151" s="131">
        <f t="shared" si="2"/>
        <v>0</v>
      </c>
      <c r="S151" s="131">
        <v>0</v>
      </c>
      <c r="T151" s="132">
        <f t="shared" si="3"/>
        <v>0</v>
      </c>
      <c r="AR151" s="133" t="s">
        <v>178</v>
      </c>
      <c r="AT151" s="133" t="s">
        <v>153</v>
      </c>
      <c r="AU151" s="133" t="s">
        <v>76</v>
      </c>
      <c r="AY151" s="13" t="s">
        <v>152</v>
      </c>
      <c r="BE151" s="134">
        <f t="shared" si="4"/>
        <v>0</v>
      </c>
      <c r="BF151" s="134">
        <f t="shared" si="5"/>
        <v>0</v>
      </c>
      <c r="BG151" s="134">
        <f t="shared" si="6"/>
        <v>0</v>
      </c>
      <c r="BH151" s="134">
        <f t="shared" si="7"/>
        <v>0</v>
      </c>
      <c r="BI151" s="134">
        <f t="shared" si="8"/>
        <v>0</v>
      </c>
      <c r="BJ151" s="13" t="s">
        <v>76</v>
      </c>
      <c r="BK151" s="134">
        <f t="shared" si="9"/>
        <v>0</v>
      </c>
      <c r="BL151" s="13" t="s">
        <v>178</v>
      </c>
      <c r="BM151" s="133" t="s">
        <v>257</v>
      </c>
    </row>
    <row r="152" spans="2:65" s="10" customFormat="1" ht="25.9" customHeight="1" x14ac:dyDescent="0.2">
      <c r="B152" s="113"/>
      <c r="D152" s="114" t="s">
        <v>68</v>
      </c>
      <c r="E152" s="115" t="s">
        <v>741</v>
      </c>
      <c r="F152" s="115" t="s">
        <v>742</v>
      </c>
      <c r="J152" s="116">
        <f>BK152</f>
        <v>0</v>
      </c>
      <c r="L152" s="113"/>
      <c r="M152" s="117"/>
      <c r="P152" s="118">
        <f>SUM(P153:P187)</f>
        <v>0</v>
      </c>
      <c r="R152" s="118">
        <f>SUM(R153:R187)</f>
        <v>0</v>
      </c>
      <c r="T152" s="119">
        <f>SUM(T153:T187)</f>
        <v>0</v>
      </c>
      <c r="AR152" s="114" t="s">
        <v>78</v>
      </c>
      <c r="AT152" s="120" t="s">
        <v>68</v>
      </c>
      <c r="AU152" s="120" t="s">
        <v>69</v>
      </c>
      <c r="AY152" s="114" t="s">
        <v>152</v>
      </c>
      <c r="BK152" s="121">
        <f>SUM(BK153:BK187)</f>
        <v>0</v>
      </c>
    </row>
    <row r="153" spans="2:65" s="1" customFormat="1" ht="16.5" customHeight="1" x14ac:dyDescent="0.2">
      <c r="B153" s="122"/>
      <c r="C153" s="123" t="s">
        <v>205</v>
      </c>
      <c r="D153" s="123" t="s">
        <v>153</v>
      </c>
      <c r="E153" s="124" t="s">
        <v>743</v>
      </c>
      <c r="F153" s="125" t="s">
        <v>744</v>
      </c>
      <c r="G153" s="126" t="s">
        <v>198</v>
      </c>
      <c r="H153" s="127">
        <v>34</v>
      </c>
      <c r="I153" s="128"/>
      <c r="J153" s="128">
        <f t="shared" ref="J153:J187" si="10">ROUND(I153*H153,2)</f>
        <v>0</v>
      </c>
      <c r="K153" s="125" t="s">
        <v>1</v>
      </c>
      <c r="L153" s="25"/>
      <c r="M153" s="129" t="s">
        <v>1</v>
      </c>
      <c r="N153" s="130" t="s">
        <v>34</v>
      </c>
      <c r="O153" s="131">
        <v>0</v>
      </c>
      <c r="P153" s="131">
        <f t="shared" ref="P153:P187" si="11">O153*H153</f>
        <v>0</v>
      </c>
      <c r="Q153" s="131">
        <v>0</v>
      </c>
      <c r="R153" s="131">
        <f t="shared" ref="R153:R187" si="12">Q153*H153</f>
        <v>0</v>
      </c>
      <c r="S153" s="131">
        <v>0</v>
      </c>
      <c r="T153" s="132">
        <f t="shared" ref="T153:T187" si="13">S153*H153</f>
        <v>0</v>
      </c>
      <c r="AR153" s="133" t="s">
        <v>178</v>
      </c>
      <c r="AT153" s="133" t="s">
        <v>153</v>
      </c>
      <c r="AU153" s="133" t="s">
        <v>76</v>
      </c>
      <c r="AY153" s="13" t="s">
        <v>152</v>
      </c>
      <c r="BE153" s="134">
        <f t="shared" ref="BE153:BE187" si="14">IF(N153="základní",J153,0)</f>
        <v>0</v>
      </c>
      <c r="BF153" s="134">
        <f t="shared" ref="BF153:BF187" si="15">IF(N153="snížená",J153,0)</f>
        <v>0</v>
      </c>
      <c r="BG153" s="134">
        <f t="shared" ref="BG153:BG187" si="16">IF(N153="zákl. přenesená",J153,0)</f>
        <v>0</v>
      </c>
      <c r="BH153" s="134">
        <f t="shared" ref="BH153:BH187" si="17">IF(N153="sníž. přenesená",J153,0)</f>
        <v>0</v>
      </c>
      <c r="BI153" s="134">
        <f t="shared" ref="BI153:BI187" si="18">IF(N153="nulová",J153,0)</f>
        <v>0</v>
      </c>
      <c r="BJ153" s="13" t="s">
        <v>76</v>
      </c>
      <c r="BK153" s="134">
        <f t="shared" ref="BK153:BK187" si="19">ROUND(I153*H153,2)</f>
        <v>0</v>
      </c>
      <c r="BL153" s="13" t="s">
        <v>178</v>
      </c>
      <c r="BM153" s="133" t="s">
        <v>262</v>
      </c>
    </row>
    <row r="154" spans="2:65" s="1" customFormat="1" ht="16.5" customHeight="1" x14ac:dyDescent="0.2">
      <c r="B154" s="122"/>
      <c r="C154" s="123" t="s">
        <v>263</v>
      </c>
      <c r="D154" s="123" t="s">
        <v>153</v>
      </c>
      <c r="E154" s="124" t="s">
        <v>745</v>
      </c>
      <c r="F154" s="125" t="s">
        <v>746</v>
      </c>
      <c r="G154" s="126" t="s">
        <v>198</v>
      </c>
      <c r="H154" s="127">
        <v>28</v>
      </c>
      <c r="I154" s="128"/>
      <c r="J154" s="128">
        <f t="shared" si="10"/>
        <v>0</v>
      </c>
      <c r="K154" s="125" t="s">
        <v>1</v>
      </c>
      <c r="L154" s="25"/>
      <c r="M154" s="129" t="s">
        <v>1</v>
      </c>
      <c r="N154" s="130" t="s">
        <v>34</v>
      </c>
      <c r="O154" s="131">
        <v>0</v>
      </c>
      <c r="P154" s="131">
        <f t="shared" si="11"/>
        <v>0</v>
      </c>
      <c r="Q154" s="131">
        <v>0</v>
      </c>
      <c r="R154" s="131">
        <f t="shared" si="12"/>
        <v>0</v>
      </c>
      <c r="S154" s="131">
        <v>0</v>
      </c>
      <c r="T154" s="132">
        <f t="shared" si="13"/>
        <v>0</v>
      </c>
      <c r="AR154" s="133" t="s">
        <v>178</v>
      </c>
      <c r="AT154" s="133" t="s">
        <v>153</v>
      </c>
      <c r="AU154" s="133" t="s">
        <v>76</v>
      </c>
      <c r="AY154" s="13" t="s">
        <v>152</v>
      </c>
      <c r="BE154" s="134">
        <f t="shared" si="14"/>
        <v>0</v>
      </c>
      <c r="BF154" s="134">
        <f t="shared" si="15"/>
        <v>0</v>
      </c>
      <c r="BG154" s="134">
        <f t="shared" si="16"/>
        <v>0</v>
      </c>
      <c r="BH154" s="134">
        <f t="shared" si="17"/>
        <v>0</v>
      </c>
      <c r="BI154" s="134">
        <f t="shared" si="18"/>
        <v>0</v>
      </c>
      <c r="BJ154" s="13" t="s">
        <v>76</v>
      </c>
      <c r="BK154" s="134">
        <f t="shared" si="19"/>
        <v>0</v>
      </c>
      <c r="BL154" s="13" t="s">
        <v>178</v>
      </c>
      <c r="BM154" s="133" t="s">
        <v>266</v>
      </c>
    </row>
    <row r="155" spans="2:65" s="1" customFormat="1" ht="16.5" customHeight="1" x14ac:dyDescent="0.2">
      <c r="B155" s="122"/>
      <c r="C155" s="123" t="s">
        <v>209</v>
      </c>
      <c r="D155" s="123" t="s">
        <v>153</v>
      </c>
      <c r="E155" s="124" t="s">
        <v>747</v>
      </c>
      <c r="F155" s="125" t="s">
        <v>748</v>
      </c>
      <c r="G155" s="126" t="s">
        <v>683</v>
      </c>
      <c r="H155" s="127">
        <v>1</v>
      </c>
      <c r="I155" s="128"/>
      <c r="J155" s="128">
        <f t="shared" si="10"/>
        <v>0</v>
      </c>
      <c r="K155" s="125" t="s">
        <v>1</v>
      </c>
      <c r="L155" s="25"/>
      <c r="M155" s="129" t="s">
        <v>1</v>
      </c>
      <c r="N155" s="130" t="s">
        <v>34</v>
      </c>
      <c r="O155" s="131">
        <v>0</v>
      </c>
      <c r="P155" s="131">
        <f t="shared" si="11"/>
        <v>0</v>
      </c>
      <c r="Q155" s="131">
        <v>0</v>
      </c>
      <c r="R155" s="131">
        <f t="shared" si="12"/>
        <v>0</v>
      </c>
      <c r="S155" s="131">
        <v>0</v>
      </c>
      <c r="T155" s="132">
        <f t="shared" si="13"/>
        <v>0</v>
      </c>
      <c r="AR155" s="133" t="s">
        <v>178</v>
      </c>
      <c r="AT155" s="133" t="s">
        <v>153</v>
      </c>
      <c r="AU155" s="133" t="s">
        <v>76</v>
      </c>
      <c r="AY155" s="13" t="s">
        <v>152</v>
      </c>
      <c r="BE155" s="134">
        <f t="shared" si="14"/>
        <v>0</v>
      </c>
      <c r="BF155" s="134">
        <f t="shared" si="15"/>
        <v>0</v>
      </c>
      <c r="BG155" s="134">
        <f t="shared" si="16"/>
        <v>0</v>
      </c>
      <c r="BH155" s="134">
        <f t="shared" si="17"/>
        <v>0</v>
      </c>
      <c r="BI155" s="134">
        <f t="shared" si="18"/>
        <v>0</v>
      </c>
      <c r="BJ155" s="13" t="s">
        <v>76</v>
      </c>
      <c r="BK155" s="134">
        <f t="shared" si="19"/>
        <v>0</v>
      </c>
      <c r="BL155" s="13" t="s">
        <v>178</v>
      </c>
      <c r="BM155" s="133" t="s">
        <v>269</v>
      </c>
    </row>
    <row r="156" spans="2:65" s="1" customFormat="1" ht="16.5" customHeight="1" x14ac:dyDescent="0.2">
      <c r="B156" s="122"/>
      <c r="C156" s="123" t="s">
        <v>272</v>
      </c>
      <c r="D156" s="123" t="s">
        <v>153</v>
      </c>
      <c r="E156" s="124" t="s">
        <v>749</v>
      </c>
      <c r="F156" s="125" t="s">
        <v>750</v>
      </c>
      <c r="G156" s="126" t="s">
        <v>683</v>
      </c>
      <c r="H156" s="127">
        <v>2</v>
      </c>
      <c r="I156" s="128"/>
      <c r="J156" s="128">
        <f t="shared" si="10"/>
        <v>0</v>
      </c>
      <c r="K156" s="125" t="s">
        <v>1</v>
      </c>
      <c r="L156" s="25"/>
      <c r="M156" s="129" t="s">
        <v>1</v>
      </c>
      <c r="N156" s="130" t="s">
        <v>34</v>
      </c>
      <c r="O156" s="131">
        <v>0</v>
      </c>
      <c r="P156" s="131">
        <f t="shared" si="11"/>
        <v>0</v>
      </c>
      <c r="Q156" s="131">
        <v>0</v>
      </c>
      <c r="R156" s="131">
        <f t="shared" si="12"/>
        <v>0</v>
      </c>
      <c r="S156" s="131">
        <v>0</v>
      </c>
      <c r="T156" s="132">
        <f t="shared" si="13"/>
        <v>0</v>
      </c>
      <c r="AR156" s="133" t="s">
        <v>178</v>
      </c>
      <c r="AT156" s="133" t="s">
        <v>153</v>
      </c>
      <c r="AU156" s="133" t="s">
        <v>76</v>
      </c>
      <c r="AY156" s="13" t="s">
        <v>152</v>
      </c>
      <c r="BE156" s="134">
        <f t="shared" si="14"/>
        <v>0</v>
      </c>
      <c r="BF156" s="134">
        <f t="shared" si="15"/>
        <v>0</v>
      </c>
      <c r="BG156" s="134">
        <f t="shared" si="16"/>
        <v>0</v>
      </c>
      <c r="BH156" s="134">
        <f t="shared" si="17"/>
        <v>0</v>
      </c>
      <c r="BI156" s="134">
        <f t="shared" si="18"/>
        <v>0</v>
      </c>
      <c r="BJ156" s="13" t="s">
        <v>76</v>
      </c>
      <c r="BK156" s="134">
        <f t="shared" si="19"/>
        <v>0</v>
      </c>
      <c r="BL156" s="13" t="s">
        <v>178</v>
      </c>
      <c r="BM156" s="133" t="s">
        <v>275</v>
      </c>
    </row>
    <row r="157" spans="2:65" s="1" customFormat="1" ht="21.75" customHeight="1" x14ac:dyDescent="0.2">
      <c r="B157" s="122"/>
      <c r="C157" s="123" t="s">
        <v>214</v>
      </c>
      <c r="D157" s="123" t="s">
        <v>153</v>
      </c>
      <c r="E157" s="124" t="s">
        <v>751</v>
      </c>
      <c r="F157" s="125" t="s">
        <v>752</v>
      </c>
      <c r="G157" s="126" t="s">
        <v>198</v>
      </c>
      <c r="H157" s="127">
        <v>50</v>
      </c>
      <c r="I157" s="128"/>
      <c r="J157" s="128">
        <f t="shared" si="10"/>
        <v>0</v>
      </c>
      <c r="K157" s="125" t="s">
        <v>1</v>
      </c>
      <c r="L157" s="25"/>
      <c r="M157" s="129" t="s">
        <v>1</v>
      </c>
      <c r="N157" s="130" t="s">
        <v>34</v>
      </c>
      <c r="O157" s="131">
        <v>0</v>
      </c>
      <c r="P157" s="131">
        <f t="shared" si="11"/>
        <v>0</v>
      </c>
      <c r="Q157" s="131">
        <v>0</v>
      </c>
      <c r="R157" s="131">
        <f t="shared" si="12"/>
        <v>0</v>
      </c>
      <c r="S157" s="131">
        <v>0</v>
      </c>
      <c r="T157" s="132">
        <f t="shared" si="13"/>
        <v>0</v>
      </c>
      <c r="AR157" s="133" t="s">
        <v>178</v>
      </c>
      <c r="AT157" s="133" t="s">
        <v>153</v>
      </c>
      <c r="AU157" s="133" t="s">
        <v>76</v>
      </c>
      <c r="AY157" s="13" t="s">
        <v>152</v>
      </c>
      <c r="BE157" s="134">
        <f t="shared" si="14"/>
        <v>0</v>
      </c>
      <c r="BF157" s="134">
        <f t="shared" si="15"/>
        <v>0</v>
      </c>
      <c r="BG157" s="134">
        <f t="shared" si="16"/>
        <v>0</v>
      </c>
      <c r="BH157" s="134">
        <f t="shared" si="17"/>
        <v>0</v>
      </c>
      <c r="BI157" s="134">
        <f t="shared" si="18"/>
        <v>0</v>
      </c>
      <c r="BJ157" s="13" t="s">
        <v>76</v>
      </c>
      <c r="BK157" s="134">
        <f t="shared" si="19"/>
        <v>0</v>
      </c>
      <c r="BL157" s="13" t="s">
        <v>178</v>
      </c>
      <c r="BM157" s="133" t="s">
        <v>278</v>
      </c>
    </row>
    <row r="158" spans="2:65" s="1" customFormat="1" ht="21.75" customHeight="1" x14ac:dyDescent="0.2">
      <c r="B158" s="122"/>
      <c r="C158" s="123" t="s">
        <v>279</v>
      </c>
      <c r="D158" s="123" t="s">
        <v>153</v>
      </c>
      <c r="E158" s="124" t="s">
        <v>753</v>
      </c>
      <c r="F158" s="125" t="s">
        <v>754</v>
      </c>
      <c r="G158" s="126" t="s">
        <v>198</v>
      </c>
      <c r="H158" s="127">
        <v>18</v>
      </c>
      <c r="I158" s="128"/>
      <c r="J158" s="128">
        <f t="shared" si="10"/>
        <v>0</v>
      </c>
      <c r="K158" s="125" t="s">
        <v>1</v>
      </c>
      <c r="L158" s="25"/>
      <c r="M158" s="129" t="s">
        <v>1</v>
      </c>
      <c r="N158" s="130" t="s">
        <v>34</v>
      </c>
      <c r="O158" s="131">
        <v>0</v>
      </c>
      <c r="P158" s="131">
        <f t="shared" si="11"/>
        <v>0</v>
      </c>
      <c r="Q158" s="131">
        <v>0</v>
      </c>
      <c r="R158" s="131">
        <f t="shared" si="12"/>
        <v>0</v>
      </c>
      <c r="S158" s="131">
        <v>0</v>
      </c>
      <c r="T158" s="132">
        <f t="shared" si="13"/>
        <v>0</v>
      </c>
      <c r="AR158" s="133" t="s">
        <v>178</v>
      </c>
      <c r="AT158" s="133" t="s">
        <v>153</v>
      </c>
      <c r="AU158" s="133" t="s">
        <v>76</v>
      </c>
      <c r="AY158" s="13" t="s">
        <v>152</v>
      </c>
      <c r="BE158" s="134">
        <f t="shared" si="14"/>
        <v>0</v>
      </c>
      <c r="BF158" s="134">
        <f t="shared" si="15"/>
        <v>0</v>
      </c>
      <c r="BG158" s="134">
        <f t="shared" si="16"/>
        <v>0</v>
      </c>
      <c r="BH158" s="134">
        <f t="shared" si="17"/>
        <v>0</v>
      </c>
      <c r="BI158" s="134">
        <f t="shared" si="18"/>
        <v>0</v>
      </c>
      <c r="BJ158" s="13" t="s">
        <v>76</v>
      </c>
      <c r="BK158" s="134">
        <f t="shared" si="19"/>
        <v>0</v>
      </c>
      <c r="BL158" s="13" t="s">
        <v>178</v>
      </c>
      <c r="BM158" s="133" t="s">
        <v>282</v>
      </c>
    </row>
    <row r="159" spans="2:65" s="1" customFormat="1" ht="21.75" customHeight="1" x14ac:dyDescent="0.2">
      <c r="B159" s="122"/>
      <c r="C159" s="123" t="s">
        <v>216</v>
      </c>
      <c r="D159" s="123" t="s">
        <v>153</v>
      </c>
      <c r="E159" s="124" t="s">
        <v>755</v>
      </c>
      <c r="F159" s="125" t="s">
        <v>756</v>
      </c>
      <c r="G159" s="126" t="s">
        <v>198</v>
      </c>
      <c r="H159" s="127">
        <v>19</v>
      </c>
      <c r="I159" s="128"/>
      <c r="J159" s="128">
        <f t="shared" si="10"/>
        <v>0</v>
      </c>
      <c r="K159" s="125" t="s">
        <v>1</v>
      </c>
      <c r="L159" s="25"/>
      <c r="M159" s="129" t="s">
        <v>1</v>
      </c>
      <c r="N159" s="130" t="s">
        <v>34</v>
      </c>
      <c r="O159" s="131">
        <v>0</v>
      </c>
      <c r="P159" s="131">
        <f t="shared" si="11"/>
        <v>0</v>
      </c>
      <c r="Q159" s="131">
        <v>0</v>
      </c>
      <c r="R159" s="131">
        <f t="shared" si="12"/>
        <v>0</v>
      </c>
      <c r="S159" s="131">
        <v>0</v>
      </c>
      <c r="T159" s="132">
        <f t="shared" si="13"/>
        <v>0</v>
      </c>
      <c r="AR159" s="133" t="s">
        <v>178</v>
      </c>
      <c r="AT159" s="133" t="s">
        <v>153</v>
      </c>
      <c r="AU159" s="133" t="s">
        <v>76</v>
      </c>
      <c r="AY159" s="13" t="s">
        <v>152</v>
      </c>
      <c r="BE159" s="134">
        <f t="shared" si="14"/>
        <v>0</v>
      </c>
      <c r="BF159" s="134">
        <f t="shared" si="15"/>
        <v>0</v>
      </c>
      <c r="BG159" s="134">
        <f t="shared" si="16"/>
        <v>0</v>
      </c>
      <c r="BH159" s="134">
        <f t="shared" si="17"/>
        <v>0</v>
      </c>
      <c r="BI159" s="134">
        <f t="shared" si="18"/>
        <v>0</v>
      </c>
      <c r="BJ159" s="13" t="s">
        <v>76</v>
      </c>
      <c r="BK159" s="134">
        <f t="shared" si="19"/>
        <v>0</v>
      </c>
      <c r="BL159" s="13" t="s">
        <v>178</v>
      </c>
      <c r="BM159" s="133" t="s">
        <v>285</v>
      </c>
    </row>
    <row r="160" spans="2:65" s="1" customFormat="1" ht="21.75" customHeight="1" x14ac:dyDescent="0.2">
      <c r="B160" s="122"/>
      <c r="C160" s="123" t="s">
        <v>287</v>
      </c>
      <c r="D160" s="123" t="s">
        <v>153</v>
      </c>
      <c r="E160" s="124" t="s">
        <v>757</v>
      </c>
      <c r="F160" s="125" t="s">
        <v>758</v>
      </c>
      <c r="G160" s="126" t="s">
        <v>198</v>
      </c>
      <c r="H160" s="127">
        <v>6</v>
      </c>
      <c r="I160" s="128"/>
      <c r="J160" s="128">
        <f t="shared" si="10"/>
        <v>0</v>
      </c>
      <c r="K160" s="125" t="s">
        <v>1</v>
      </c>
      <c r="L160" s="25"/>
      <c r="M160" s="129" t="s">
        <v>1</v>
      </c>
      <c r="N160" s="130" t="s">
        <v>34</v>
      </c>
      <c r="O160" s="131">
        <v>0</v>
      </c>
      <c r="P160" s="131">
        <f t="shared" si="11"/>
        <v>0</v>
      </c>
      <c r="Q160" s="131">
        <v>0</v>
      </c>
      <c r="R160" s="131">
        <f t="shared" si="12"/>
        <v>0</v>
      </c>
      <c r="S160" s="131">
        <v>0</v>
      </c>
      <c r="T160" s="132">
        <f t="shared" si="13"/>
        <v>0</v>
      </c>
      <c r="AR160" s="133" t="s">
        <v>178</v>
      </c>
      <c r="AT160" s="133" t="s">
        <v>153</v>
      </c>
      <c r="AU160" s="133" t="s">
        <v>76</v>
      </c>
      <c r="AY160" s="13" t="s">
        <v>152</v>
      </c>
      <c r="BE160" s="134">
        <f t="shared" si="14"/>
        <v>0</v>
      </c>
      <c r="BF160" s="134">
        <f t="shared" si="15"/>
        <v>0</v>
      </c>
      <c r="BG160" s="134">
        <f t="shared" si="16"/>
        <v>0</v>
      </c>
      <c r="BH160" s="134">
        <f t="shared" si="17"/>
        <v>0</v>
      </c>
      <c r="BI160" s="134">
        <f t="shared" si="18"/>
        <v>0</v>
      </c>
      <c r="BJ160" s="13" t="s">
        <v>76</v>
      </c>
      <c r="BK160" s="134">
        <f t="shared" si="19"/>
        <v>0</v>
      </c>
      <c r="BL160" s="13" t="s">
        <v>178</v>
      </c>
      <c r="BM160" s="133" t="s">
        <v>289</v>
      </c>
    </row>
    <row r="161" spans="2:65" s="1" customFormat="1" ht="16.5" customHeight="1" x14ac:dyDescent="0.2">
      <c r="B161" s="122"/>
      <c r="C161" s="123" t="s">
        <v>222</v>
      </c>
      <c r="D161" s="123" t="s">
        <v>153</v>
      </c>
      <c r="E161" s="124" t="s">
        <v>759</v>
      </c>
      <c r="F161" s="125" t="s">
        <v>760</v>
      </c>
      <c r="G161" s="126" t="s">
        <v>683</v>
      </c>
      <c r="H161" s="127">
        <v>9</v>
      </c>
      <c r="I161" s="128"/>
      <c r="J161" s="128">
        <f t="shared" si="10"/>
        <v>0</v>
      </c>
      <c r="K161" s="125" t="s">
        <v>1</v>
      </c>
      <c r="L161" s="25"/>
      <c r="M161" s="129" t="s">
        <v>1</v>
      </c>
      <c r="N161" s="130" t="s">
        <v>34</v>
      </c>
      <c r="O161" s="131">
        <v>0</v>
      </c>
      <c r="P161" s="131">
        <f t="shared" si="11"/>
        <v>0</v>
      </c>
      <c r="Q161" s="131">
        <v>0</v>
      </c>
      <c r="R161" s="131">
        <f t="shared" si="12"/>
        <v>0</v>
      </c>
      <c r="S161" s="131">
        <v>0</v>
      </c>
      <c r="T161" s="132">
        <f t="shared" si="13"/>
        <v>0</v>
      </c>
      <c r="AR161" s="133" t="s">
        <v>178</v>
      </c>
      <c r="AT161" s="133" t="s">
        <v>153</v>
      </c>
      <c r="AU161" s="133" t="s">
        <v>76</v>
      </c>
      <c r="AY161" s="13" t="s">
        <v>152</v>
      </c>
      <c r="BE161" s="134">
        <f t="shared" si="14"/>
        <v>0</v>
      </c>
      <c r="BF161" s="134">
        <f t="shared" si="15"/>
        <v>0</v>
      </c>
      <c r="BG161" s="134">
        <f t="shared" si="16"/>
        <v>0</v>
      </c>
      <c r="BH161" s="134">
        <f t="shared" si="17"/>
        <v>0</v>
      </c>
      <c r="BI161" s="134">
        <f t="shared" si="18"/>
        <v>0</v>
      </c>
      <c r="BJ161" s="13" t="s">
        <v>76</v>
      </c>
      <c r="BK161" s="134">
        <f t="shared" si="19"/>
        <v>0</v>
      </c>
      <c r="BL161" s="13" t="s">
        <v>178</v>
      </c>
      <c r="BM161" s="133" t="s">
        <v>292</v>
      </c>
    </row>
    <row r="162" spans="2:65" s="1" customFormat="1" ht="24.2" customHeight="1" x14ac:dyDescent="0.2">
      <c r="B162" s="122"/>
      <c r="C162" s="123" t="s">
        <v>293</v>
      </c>
      <c r="D162" s="123" t="s">
        <v>153</v>
      </c>
      <c r="E162" s="124" t="s">
        <v>761</v>
      </c>
      <c r="F162" s="125" t="s">
        <v>762</v>
      </c>
      <c r="G162" s="126" t="s">
        <v>198</v>
      </c>
      <c r="H162" s="127">
        <v>68</v>
      </c>
      <c r="I162" s="128"/>
      <c r="J162" s="128">
        <f t="shared" si="10"/>
        <v>0</v>
      </c>
      <c r="K162" s="125" t="s">
        <v>1</v>
      </c>
      <c r="L162" s="25"/>
      <c r="M162" s="129" t="s">
        <v>1</v>
      </c>
      <c r="N162" s="130" t="s">
        <v>34</v>
      </c>
      <c r="O162" s="131">
        <v>0</v>
      </c>
      <c r="P162" s="131">
        <f t="shared" si="11"/>
        <v>0</v>
      </c>
      <c r="Q162" s="131">
        <v>0</v>
      </c>
      <c r="R162" s="131">
        <f t="shared" si="12"/>
        <v>0</v>
      </c>
      <c r="S162" s="131">
        <v>0</v>
      </c>
      <c r="T162" s="132">
        <f t="shared" si="13"/>
        <v>0</v>
      </c>
      <c r="AR162" s="133" t="s">
        <v>178</v>
      </c>
      <c r="AT162" s="133" t="s">
        <v>153</v>
      </c>
      <c r="AU162" s="133" t="s">
        <v>76</v>
      </c>
      <c r="AY162" s="13" t="s">
        <v>152</v>
      </c>
      <c r="BE162" s="134">
        <f t="shared" si="14"/>
        <v>0</v>
      </c>
      <c r="BF162" s="134">
        <f t="shared" si="15"/>
        <v>0</v>
      </c>
      <c r="BG162" s="134">
        <f t="shared" si="16"/>
        <v>0</v>
      </c>
      <c r="BH162" s="134">
        <f t="shared" si="17"/>
        <v>0</v>
      </c>
      <c r="BI162" s="134">
        <f t="shared" si="18"/>
        <v>0</v>
      </c>
      <c r="BJ162" s="13" t="s">
        <v>76</v>
      </c>
      <c r="BK162" s="134">
        <f t="shared" si="19"/>
        <v>0</v>
      </c>
      <c r="BL162" s="13" t="s">
        <v>178</v>
      </c>
      <c r="BM162" s="133" t="s">
        <v>295</v>
      </c>
    </row>
    <row r="163" spans="2:65" s="1" customFormat="1" ht="24.2" customHeight="1" x14ac:dyDescent="0.2">
      <c r="B163" s="122"/>
      <c r="C163" s="123" t="s">
        <v>225</v>
      </c>
      <c r="D163" s="123" t="s">
        <v>153</v>
      </c>
      <c r="E163" s="124" t="s">
        <v>763</v>
      </c>
      <c r="F163" s="125" t="s">
        <v>764</v>
      </c>
      <c r="G163" s="126" t="s">
        <v>198</v>
      </c>
      <c r="H163" s="127">
        <v>19</v>
      </c>
      <c r="I163" s="128"/>
      <c r="J163" s="128">
        <f t="shared" si="10"/>
        <v>0</v>
      </c>
      <c r="K163" s="125" t="s">
        <v>1</v>
      </c>
      <c r="L163" s="25"/>
      <c r="M163" s="129" t="s">
        <v>1</v>
      </c>
      <c r="N163" s="130" t="s">
        <v>34</v>
      </c>
      <c r="O163" s="131">
        <v>0</v>
      </c>
      <c r="P163" s="131">
        <f t="shared" si="11"/>
        <v>0</v>
      </c>
      <c r="Q163" s="131">
        <v>0</v>
      </c>
      <c r="R163" s="131">
        <f t="shared" si="12"/>
        <v>0</v>
      </c>
      <c r="S163" s="131">
        <v>0</v>
      </c>
      <c r="T163" s="132">
        <f t="shared" si="13"/>
        <v>0</v>
      </c>
      <c r="AR163" s="133" t="s">
        <v>178</v>
      </c>
      <c r="AT163" s="133" t="s">
        <v>153</v>
      </c>
      <c r="AU163" s="133" t="s">
        <v>76</v>
      </c>
      <c r="AY163" s="13" t="s">
        <v>152</v>
      </c>
      <c r="BE163" s="134">
        <f t="shared" si="14"/>
        <v>0</v>
      </c>
      <c r="BF163" s="134">
        <f t="shared" si="15"/>
        <v>0</v>
      </c>
      <c r="BG163" s="134">
        <f t="shared" si="16"/>
        <v>0</v>
      </c>
      <c r="BH163" s="134">
        <f t="shared" si="17"/>
        <v>0</v>
      </c>
      <c r="BI163" s="134">
        <f t="shared" si="18"/>
        <v>0</v>
      </c>
      <c r="BJ163" s="13" t="s">
        <v>76</v>
      </c>
      <c r="BK163" s="134">
        <f t="shared" si="19"/>
        <v>0</v>
      </c>
      <c r="BL163" s="13" t="s">
        <v>178</v>
      </c>
      <c r="BM163" s="133" t="s">
        <v>297</v>
      </c>
    </row>
    <row r="164" spans="2:65" s="1" customFormat="1" ht="24.2" customHeight="1" x14ac:dyDescent="0.2">
      <c r="B164" s="122"/>
      <c r="C164" s="123" t="s">
        <v>298</v>
      </c>
      <c r="D164" s="123" t="s">
        <v>153</v>
      </c>
      <c r="E164" s="124" t="s">
        <v>765</v>
      </c>
      <c r="F164" s="125" t="s">
        <v>766</v>
      </c>
      <c r="G164" s="126" t="s">
        <v>198</v>
      </c>
      <c r="H164" s="127">
        <v>6</v>
      </c>
      <c r="I164" s="128"/>
      <c r="J164" s="128">
        <f t="shared" si="10"/>
        <v>0</v>
      </c>
      <c r="K164" s="125" t="s">
        <v>1</v>
      </c>
      <c r="L164" s="25"/>
      <c r="M164" s="129" t="s">
        <v>1</v>
      </c>
      <c r="N164" s="130" t="s">
        <v>34</v>
      </c>
      <c r="O164" s="131">
        <v>0</v>
      </c>
      <c r="P164" s="131">
        <f t="shared" si="11"/>
        <v>0</v>
      </c>
      <c r="Q164" s="131">
        <v>0</v>
      </c>
      <c r="R164" s="131">
        <f t="shared" si="12"/>
        <v>0</v>
      </c>
      <c r="S164" s="131">
        <v>0</v>
      </c>
      <c r="T164" s="132">
        <f t="shared" si="13"/>
        <v>0</v>
      </c>
      <c r="AR164" s="133" t="s">
        <v>178</v>
      </c>
      <c r="AT164" s="133" t="s">
        <v>153</v>
      </c>
      <c r="AU164" s="133" t="s">
        <v>76</v>
      </c>
      <c r="AY164" s="13" t="s">
        <v>152</v>
      </c>
      <c r="BE164" s="134">
        <f t="shared" si="14"/>
        <v>0</v>
      </c>
      <c r="BF164" s="134">
        <f t="shared" si="15"/>
        <v>0</v>
      </c>
      <c r="BG164" s="134">
        <f t="shared" si="16"/>
        <v>0</v>
      </c>
      <c r="BH164" s="134">
        <f t="shared" si="17"/>
        <v>0</v>
      </c>
      <c r="BI164" s="134">
        <f t="shared" si="18"/>
        <v>0</v>
      </c>
      <c r="BJ164" s="13" t="s">
        <v>76</v>
      </c>
      <c r="BK164" s="134">
        <f t="shared" si="19"/>
        <v>0</v>
      </c>
      <c r="BL164" s="13" t="s">
        <v>178</v>
      </c>
      <c r="BM164" s="133" t="s">
        <v>300</v>
      </c>
    </row>
    <row r="165" spans="2:65" s="1" customFormat="1" ht="16.5" customHeight="1" x14ac:dyDescent="0.2">
      <c r="B165" s="122"/>
      <c r="C165" s="123" t="s">
        <v>228</v>
      </c>
      <c r="D165" s="123" t="s">
        <v>153</v>
      </c>
      <c r="E165" s="124" t="s">
        <v>767</v>
      </c>
      <c r="F165" s="125" t="s">
        <v>768</v>
      </c>
      <c r="G165" s="126" t="s">
        <v>198</v>
      </c>
      <c r="H165" s="127">
        <v>62</v>
      </c>
      <c r="I165" s="128"/>
      <c r="J165" s="128">
        <f t="shared" si="10"/>
        <v>0</v>
      </c>
      <c r="K165" s="125" t="s">
        <v>1</v>
      </c>
      <c r="L165" s="25"/>
      <c r="M165" s="129" t="s">
        <v>1</v>
      </c>
      <c r="N165" s="130" t="s">
        <v>34</v>
      </c>
      <c r="O165" s="131">
        <v>0</v>
      </c>
      <c r="P165" s="131">
        <f t="shared" si="11"/>
        <v>0</v>
      </c>
      <c r="Q165" s="131">
        <v>0</v>
      </c>
      <c r="R165" s="131">
        <f t="shared" si="12"/>
        <v>0</v>
      </c>
      <c r="S165" s="131">
        <v>0</v>
      </c>
      <c r="T165" s="132">
        <f t="shared" si="13"/>
        <v>0</v>
      </c>
      <c r="AR165" s="133" t="s">
        <v>178</v>
      </c>
      <c r="AT165" s="133" t="s">
        <v>153</v>
      </c>
      <c r="AU165" s="133" t="s">
        <v>76</v>
      </c>
      <c r="AY165" s="13" t="s">
        <v>152</v>
      </c>
      <c r="BE165" s="134">
        <f t="shared" si="14"/>
        <v>0</v>
      </c>
      <c r="BF165" s="134">
        <f t="shared" si="15"/>
        <v>0</v>
      </c>
      <c r="BG165" s="134">
        <f t="shared" si="16"/>
        <v>0</v>
      </c>
      <c r="BH165" s="134">
        <f t="shared" si="17"/>
        <v>0</v>
      </c>
      <c r="BI165" s="134">
        <f t="shared" si="18"/>
        <v>0</v>
      </c>
      <c r="BJ165" s="13" t="s">
        <v>76</v>
      </c>
      <c r="BK165" s="134">
        <f t="shared" si="19"/>
        <v>0</v>
      </c>
      <c r="BL165" s="13" t="s">
        <v>178</v>
      </c>
      <c r="BM165" s="133" t="s">
        <v>302</v>
      </c>
    </row>
    <row r="166" spans="2:65" s="1" customFormat="1" ht="16.5" customHeight="1" x14ac:dyDescent="0.2">
      <c r="B166" s="122"/>
      <c r="C166" s="123" t="s">
        <v>303</v>
      </c>
      <c r="D166" s="123" t="s">
        <v>153</v>
      </c>
      <c r="E166" s="124" t="s">
        <v>769</v>
      </c>
      <c r="F166" s="125" t="s">
        <v>770</v>
      </c>
      <c r="G166" s="126" t="s">
        <v>198</v>
      </c>
      <c r="H166" s="127">
        <v>34</v>
      </c>
      <c r="I166" s="128"/>
      <c r="J166" s="128">
        <f t="shared" si="10"/>
        <v>0</v>
      </c>
      <c r="K166" s="125" t="s">
        <v>1</v>
      </c>
      <c r="L166" s="25"/>
      <c r="M166" s="129" t="s">
        <v>1</v>
      </c>
      <c r="N166" s="130" t="s">
        <v>34</v>
      </c>
      <c r="O166" s="131">
        <v>0</v>
      </c>
      <c r="P166" s="131">
        <f t="shared" si="11"/>
        <v>0</v>
      </c>
      <c r="Q166" s="131">
        <v>0</v>
      </c>
      <c r="R166" s="131">
        <f t="shared" si="12"/>
        <v>0</v>
      </c>
      <c r="S166" s="131">
        <v>0</v>
      </c>
      <c r="T166" s="132">
        <f t="shared" si="13"/>
        <v>0</v>
      </c>
      <c r="AR166" s="133" t="s">
        <v>178</v>
      </c>
      <c r="AT166" s="133" t="s">
        <v>153</v>
      </c>
      <c r="AU166" s="133" t="s">
        <v>76</v>
      </c>
      <c r="AY166" s="13" t="s">
        <v>152</v>
      </c>
      <c r="BE166" s="134">
        <f t="shared" si="14"/>
        <v>0</v>
      </c>
      <c r="BF166" s="134">
        <f t="shared" si="15"/>
        <v>0</v>
      </c>
      <c r="BG166" s="134">
        <f t="shared" si="16"/>
        <v>0</v>
      </c>
      <c r="BH166" s="134">
        <f t="shared" si="17"/>
        <v>0</v>
      </c>
      <c r="BI166" s="134">
        <f t="shared" si="18"/>
        <v>0</v>
      </c>
      <c r="BJ166" s="13" t="s">
        <v>76</v>
      </c>
      <c r="BK166" s="134">
        <f t="shared" si="19"/>
        <v>0</v>
      </c>
      <c r="BL166" s="13" t="s">
        <v>178</v>
      </c>
      <c r="BM166" s="133" t="s">
        <v>306</v>
      </c>
    </row>
    <row r="167" spans="2:65" s="1" customFormat="1" ht="16.5" customHeight="1" x14ac:dyDescent="0.2">
      <c r="B167" s="122"/>
      <c r="C167" s="123" t="s">
        <v>232</v>
      </c>
      <c r="D167" s="123" t="s">
        <v>153</v>
      </c>
      <c r="E167" s="124" t="s">
        <v>771</v>
      </c>
      <c r="F167" s="125" t="s">
        <v>772</v>
      </c>
      <c r="G167" s="126" t="s">
        <v>198</v>
      </c>
      <c r="H167" s="127">
        <v>18</v>
      </c>
      <c r="I167" s="128"/>
      <c r="J167" s="128">
        <f t="shared" si="10"/>
        <v>0</v>
      </c>
      <c r="K167" s="125" t="s">
        <v>1</v>
      </c>
      <c r="L167" s="25"/>
      <c r="M167" s="129" t="s">
        <v>1</v>
      </c>
      <c r="N167" s="130" t="s">
        <v>34</v>
      </c>
      <c r="O167" s="131">
        <v>0</v>
      </c>
      <c r="P167" s="131">
        <f t="shared" si="11"/>
        <v>0</v>
      </c>
      <c r="Q167" s="131">
        <v>0</v>
      </c>
      <c r="R167" s="131">
        <f t="shared" si="12"/>
        <v>0</v>
      </c>
      <c r="S167" s="131">
        <v>0</v>
      </c>
      <c r="T167" s="132">
        <f t="shared" si="13"/>
        <v>0</v>
      </c>
      <c r="AR167" s="133" t="s">
        <v>178</v>
      </c>
      <c r="AT167" s="133" t="s">
        <v>153</v>
      </c>
      <c r="AU167" s="133" t="s">
        <v>76</v>
      </c>
      <c r="AY167" s="13" t="s">
        <v>152</v>
      </c>
      <c r="BE167" s="134">
        <f t="shared" si="14"/>
        <v>0</v>
      </c>
      <c r="BF167" s="134">
        <f t="shared" si="15"/>
        <v>0</v>
      </c>
      <c r="BG167" s="134">
        <f t="shared" si="16"/>
        <v>0</v>
      </c>
      <c r="BH167" s="134">
        <f t="shared" si="17"/>
        <v>0</v>
      </c>
      <c r="BI167" s="134">
        <f t="shared" si="18"/>
        <v>0</v>
      </c>
      <c r="BJ167" s="13" t="s">
        <v>76</v>
      </c>
      <c r="BK167" s="134">
        <f t="shared" si="19"/>
        <v>0</v>
      </c>
      <c r="BL167" s="13" t="s">
        <v>178</v>
      </c>
      <c r="BM167" s="133" t="s">
        <v>309</v>
      </c>
    </row>
    <row r="168" spans="2:65" s="1" customFormat="1" ht="16.5" customHeight="1" x14ac:dyDescent="0.2">
      <c r="B168" s="122"/>
      <c r="C168" s="123" t="s">
        <v>310</v>
      </c>
      <c r="D168" s="123" t="s">
        <v>153</v>
      </c>
      <c r="E168" s="124" t="s">
        <v>773</v>
      </c>
      <c r="F168" s="125" t="s">
        <v>774</v>
      </c>
      <c r="G168" s="126" t="s">
        <v>683</v>
      </c>
      <c r="H168" s="127">
        <v>23</v>
      </c>
      <c r="I168" s="128"/>
      <c r="J168" s="128">
        <f t="shared" si="10"/>
        <v>0</v>
      </c>
      <c r="K168" s="125" t="s">
        <v>1</v>
      </c>
      <c r="L168" s="25"/>
      <c r="M168" s="129" t="s">
        <v>1</v>
      </c>
      <c r="N168" s="130" t="s">
        <v>34</v>
      </c>
      <c r="O168" s="131">
        <v>0</v>
      </c>
      <c r="P168" s="131">
        <f t="shared" si="11"/>
        <v>0</v>
      </c>
      <c r="Q168" s="131">
        <v>0</v>
      </c>
      <c r="R168" s="131">
        <f t="shared" si="12"/>
        <v>0</v>
      </c>
      <c r="S168" s="131">
        <v>0</v>
      </c>
      <c r="T168" s="132">
        <f t="shared" si="13"/>
        <v>0</v>
      </c>
      <c r="AR168" s="133" t="s">
        <v>178</v>
      </c>
      <c r="AT168" s="133" t="s">
        <v>153</v>
      </c>
      <c r="AU168" s="133" t="s">
        <v>76</v>
      </c>
      <c r="AY168" s="13" t="s">
        <v>152</v>
      </c>
      <c r="BE168" s="134">
        <f t="shared" si="14"/>
        <v>0</v>
      </c>
      <c r="BF168" s="134">
        <f t="shared" si="15"/>
        <v>0</v>
      </c>
      <c r="BG168" s="134">
        <f t="shared" si="16"/>
        <v>0</v>
      </c>
      <c r="BH168" s="134">
        <f t="shared" si="17"/>
        <v>0</v>
      </c>
      <c r="BI168" s="134">
        <f t="shared" si="18"/>
        <v>0</v>
      </c>
      <c r="BJ168" s="13" t="s">
        <v>76</v>
      </c>
      <c r="BK168" s="134">
        <f t="shared" si="19"/>
        <v>0</v>
      </c>
      <c r="BL168" s="13" t="s">
        <v>178</v>
      </c>
      <c r="BM168" s="133" t="s">
        <v>313</v>
      </c>
    </row>
    <row r="169" spans="2:65" s="1" customFormat="1" ht="16.5" customHeight="1" x14ac:dyDescent="0.2">
      <c r="B169" s="122"/>
      <c r="C169" s="123" t="s">
        <v>236</v>
      </c>
      <c r="D169" s="123" t="s">
        <v>153</v>
      </c>
      <c r="E169" s="124" t="s">
        <v>775</v>
      </c>
      <c r="F169" s="125" t="s">
        <v>776</v>
      </c>
      <c r="G169" s="126" t="s">
        <v>683</v>
      </c>
      <c r="H169" s="127">
        <v>2</v>
      </c>
      <c r="I169" s="128"/>
      <c r="J169" s="128">
        <f t="shared" si="10"/>
        <v>0</v>
      </c>
      <c r="K169" s="125" t="s">
        <v>1</v>
      </c>
      <c r="L169" s="25"/>
      <c r="M169" s="129" t="s">
        <v>1</v>
      </c>
      <c r="N169" s="130" t="s">
        <v>34</v>
      </c>
      <c r="O169" s="131">
        <v>0</v>
      </c>
      <c r="P169" s="131">
        <f t="shared" si="11"/>
        <v>0</v>
      </c>
      <c r="Q169" s="131">
        <v>0</v>
      </c>
      <c r="R169" s="131">
        <f t="shared" si="12"/>
        <v>0</v>
      </c>
      <c r="S169" s="131">
        <v>0</v>
      </c>
      <c r="T169" s="132">
        <f t="shared" si="13"/>
        <v>0</v>
      </c>
      <c r="AR169" s="133" t="s">
        <v>178</v>
      </c>
      <c r="AT169" s="133" t="s">
        <v>153</v>
      </c>
      <c r="AU169" s="133" t="s">
        <v>76</v>
      </c>
      <c r="AY169" s="13" t="s">
        <v>152</v>
      </c>
      <c r="BE169" s="134">
        <f t="shared" si="14"/>
        <v>0</v>
      </c>
      <c r="BF169" s="134">
        <f t="shared" si="15"/>
        <v>0</v>
      </c>
      <c r="BG169" s="134">
        <f t="shared" si="16"/>
        <v>0</v>
      </c>
      <c r="BH169" s="134">
        <f t="shared" si="17"/>
        <v>0</v>
      </c>
      <c r="BI169" s="134">
        <f t="shared" si="18"/>
        <v>0</v>
      </c>
      <c r="BJ169" s="13" t="s">
        <v>76</v>
      </c>
      <c r="BK169" s="134">
        <f t="shared" si="19"/>
        <v>0</v>
      </c>
      <c r="BL169" s="13" t="s">
        <v>178</v>
      </c>
      <c r="BM169" s="133" t="s">
        <v>316</v>
      </c>
    </row>
    <row r="170" spans="2:65" s="1" customFormat="1" ht="16.5" customHeight="1" x14ac:dyDescent="0.2">
      <c r="B170" s="122"/>
      <c r="C170" s="123" t="s">
        <v>317</v>
      </c>
      <c r="D170" s="123" t="s">
        <v>153</v>
      </c>
      <c r="E170" s="124" t="s">
        <v>777</v>
      </c>
      <c r="F170" s="125" t="s">
        <v>778</v>
      </c>
      <c r="G170" s="126" t="s">
        <v>683</v>
      </c>
      <c r="H170" s="127">
        <v>11</v>
      </c>
      <c r="I170" s="128"/>
      <c r="J170" s="128">
        <f t="shared" si="10"/>
        <v>0</v>
      </c>
      <c r="K170" s="125" t="s">
        <v>1</v>
      </c>
      <c r="L170" s="25"/>
      <c r="M170" s="129" t="s">
        <v>1</v>
      </c>
      <c r="N170" s="130" t="s">
        <v>34</v>
      </c>
      <c r="O170" s="131">
        <v>0</v>
      </c>
      <c r="P170" s="131">
        <f t="shared" si="11"/>
        <v>0</v>
      </c>
      <c r="Q170" s="131">
        <v>0</v>
      </c>
      <c r="R170" s="131">
        <f t="shared" si="12"/>
        <v>0</v>
      </c>
      <c r="S170" s="131">
        <v>0</v>
      </c>
      <c r="T170" s="132">
        <f t="shared" si="13"/>
        <v>0</v>
      </c>
      <c r="AR170" s="133" t="s">
        <v>178</v>
      </c>
      <c r="AT170" s="133" t="s">
        <v>153</v>
      </c>
      <c r="AU170" s="133" t="s">
        <v>76</v>
      </c>
      <c r="AY170" s="13" t="s">
        <v>152</v>
      </c>
      <c r="BE170" s="134">
        <f t="shared" si="14"/>
        <v>0</v>
      </c>
      <c r="BF170" s="134">
        <f t="shared" si="15"/>
        <v>0</v>
      </c>
      <c r="BG170" s="134">
        <f t="shared" si="16"/>
        <v>0</v>
      </c>
      <c r="BH170" s="134">
        <f t="shared" si="17"/>
        <v>0</v>
      </c>
      <c r="BI170" s="134">
        <f t="shared" si="18"/>
        <v>0</v>
      </c>
      <c r="BJ170" s="13" t="s">
        <v>76</v>
      </c>
      <c r="BK170" s="134">
        <f t="shared" si="19"/>
        <v>0</v>
      </c>
      <c r="BL170" s="13" t="s">
        <v>178</v>
      </c>
      <c r="BM170" s="133" t="s">
        <v>319</v>
      </c>
    </row>
    <row r="171" spans="2:65" s="1" customFormat="1" ht="16.5" customHeight="1" x14ac:dyDescent="0.2">
      <c r="B171" s="122"/>
      <c r="C171" s="123" t="s">
        <v>239</v>
      </c>
      <c r="D171" s="123" t="s">
        <v>153</v>
      </c>
      <c r="E171" s="124" t="s">
        <v>779</v>
      </c>
      <c r="F171" s="125" t="s">
        <v>780</v>
      </c>
      <c r="G171" s="126" t="s">
        <v>683</v>
      </c>
      <c r="H171" s="127">
        <v>2</v>
      </c>
      <c r="I171" s="128"/>
      <c r="J171" s="128">
        <f t="shared" si="10"/>
        <v>0</v>
      </c>
      <c r="K171" s="125" t="s">
        <v>1</v>
      </c>
      <c r="L171" s="25"/>
      <c r="M171" s="129" t="s">
        <v>1</v>
      </c>
      <c r="N171" s="130" t="s">
        <v>34</v>
      </c>
      <c r="O171" s="131">
        <v>0</v>
      </c>
      <c r="P171" s="131">
        <f t="shared" si="11"/>
        <v>0</v>
      </c>
      <c r="Q171" s="131">
        <v>0</v>
      </c>
      <c r="R171" s="131">
        <f t="shared" si="12"/>
        <v>0</v>
      </c>
      <c r="S171" s="131">
        <v>0</v>
      </c>
      <c r="T171" s="132">
        <f t="shared" si="13"/>
        <v>0</v>
      </c>
      <c r="AR171" s="133" t="s">
        <v>178</v>
      </c>
      <c r="AT171" s="133" t="s">
        <v>153</v>
      </c>
      <c r="AU171" s="133" t="s">
        <v>76</v>
      </c>
      <c r="AY171" s="13" t="s">
        <v>152</v>
      </c>
      <c r="BE171" s="134">
        <f t="shared" si="14"/>
        <v>0</v>
      </c>
      <c r="BF171" s="134">
        <f t="shared" si="15"/>
        <v>0</v>
      </c>
      <c r="BG171" s="134">
        <f t="shared" si="16"/>
        <v>0</v>
      </c>
      <c r="BH171" s="134">
        <f t="shared" si="17"/>
        <v>0</v>
      </c>
      <c r="BI171" s="134">
        <f t="shared" si="18"/>
        <v>0</v>
      </c>
      <c r="BJ171" s="13" t="s">
        <v>76</v>
      </c>
      <c r="BK171" s="134">
        <f t="shared" si="19"/>
        <v>0</v>
      </c>
      <c r="BL171" s="13" t="s">
        <v>178</v>
      </c>
      <c r="BM171" s="133" t="s">
        <v>321</v>
      </c>
    </row>
    <row r="172" spans="2:65" s="1" customFormat="1" ht="16.5" customHeight="1" x14ac:dyDescent="0.2">
      <c r="B172" s="122"/>
      <c r="C172" s="123" t="s">
        <v>322</v>
      </c>
      <c r="D172" s="123" t="s">
        <v>153</v>
      </c>
      <c r="E172" s="124" t="s">
        <v>781</v>
      </c>
      <c r="F172" s="125" t="s">
        <v>782</v>
      </c>
      <c r="G172" s="126" t="s">
        <v>683</v>
      </c>
      <c r="H172" s="127">
        <v>2</v>
      </c>
      <c r="I172" s="128"/>
      <c r="J172" s="128">
        <f t="shared" si="10"/>
        <v>0</v>
      </c>
      <c r="K172" s="125" t="s">
        <v>1</v>
      </c>
      <c r="L172" s="25"/>
      <c r="M172" s="129" t="s">
        <v>1</v>
      </c>
      <c r="N172" s="130" t="s">
        <v>34</v>
      </c>
      <c r="O172" s="131">
        <v>0</v>
      </c>
      <c r="P172" s="131">
        <f t="shared" si="11"/>
        <v>0</v>
      </c>
      <c r="Q172" s="131">
        <v>0</v>
      </c>
      <c r="R172" s="131">
        <f t="shared" si="12"/>
        <v>0</v>
      </c>
      <c r="S172" s="131">
        <v>0</v>
      </c>
      <c r="T172" s="132">
        <f t="shared" si="13"/>
        <v>0</v>
      </c>
      <c r="AR172" s="133" t="s">
        <v>178</v>
      </c>
      <c r="AT172" s="133" t="s">
        <v>153</v>
      </c>
      <c r="AU172" s="133" t="s">
        <v>76</v>
      </c>
      <c r="AY172" s="13" t="s">
        <v>152</v>
      </c>
      <c r="BE172" s="134">
        <f t="shared" si="14"/>
        <v>0</v>
      </c>
      <c r="BF172" s="134">
        <f t="shared" si="15"/>
        <v>0</v>
      </c>
      <c r="BG172" s="134">
        <f t="shared" si="16"/>
        <v>0</v>
      </c>
      <c r="BH172" s="134">
        <f t="shared" si="17"/>
        <v>0</v>
      </c>
      <c r="BI172" s="134">
        <f t="shared" si="18"/>
        <v>0</v>
      </c>
      <c r="BJ172" s="13" t="s">
        <v>76</v>
      </c>
      <c r="BK172" s="134">
        <f t="shared" si="19"/>
        <v>0</v>
      </c>
      <c r="BL172" s="13" t="s">
        <v>178</v>
      </c>
      <c r="BM172" s="133" t="s">
        <v>324</v>
      </c>
    </row>
    <row r="173" spans="2:65" s="1" customFormat="1" ht="16.5" customHeight="1" x14ac:dyDescent="0.2">
      <c r="B173" s="122"/>
      <c r="C173" s="123" t="s">
        <v>243</v>
      </c>
      <c r="D173" s="123" t="s">
        <v>153</v>
      </c>
      <c r="E173" s="124" t="s">
        <v>783</v>
      </c>
      <c r="F173" s="125" t="s">
        <v>784</v>
      </c>
      <c r="G173" s="126" t="s">
        <v>683</v>
      </c>
      <c r="H173" s="127">
        <v>10</v>
      </c>
      <c r="I173" s="128"/>
      <c r="J173" s="128">
        <f t="shared" si="10"/>
        <v>0</v>
      </c>
      <c r="K173" s="125" t="s">
        <v>1</v>
      </c>
      <c r="L173" s="25"/>
      <c r="M173" s="129" t="s">
        <v>1</v>
      </c>
      <c r="N173" s="130" t="s">
        <v>34</v>
      </c>
      <c r="O173" s="131">
        <v>0</v>
      </c>
      <c r="P173" s="131">
        <f t="shared" si="11"/>
        <v>0</v>
      </c>
      <c r="Q173" s="131">
        <v>0</v>
      </c>
      <c r="R173" s="131">
        <f t="shared" si="12"/>
        <v>0</v>
      </c>
      <c r="S173" s="131">
        <v>0</v>
      </c>
      <c r="T173" s="132">
        <f t="shared" si="13"/>
        <v>0</v>
      </c>
      <c r="AR173" s="133" t="s">
        <v>178</v>
      </c>
      <c r="AT173" s="133" t="s">
        <v>153</v>
      </c>
      <c r="AU173" s="133" t="s">
        <v>76</v>
      </c>
      <c r="AY173" s="13" t="s">
        <v>152</v>
      </c>
      <c r="BE173" s="134">
        <f t="shared" si="14"/>
        <v>0</v>
      </c>
      <c r="BF173" s="134">
        <f t="shared" si="15"/>
        <v>0</v>
      </c>
      <c r="BG173" s="134">
        <f t="shared" si="16"/>
        <v>0</v>
      </c>
      <c r="BH173" s="134">
        <f t="shared" si="17"/>
        <v>0</v>
      </c>
      <c r="BI173" s="134">
        <f t="shared" si="18"/>
        <v>0</v>
      </c>
      <c r="BJ173" s="13" t="s">
        <v>76</v>
      </c>
      <c r="BK173" s="134">
        <f t="shared" si="19"/>
        <v>0</v>
      </c>
      <c r="BL173" s="13" t="s">
        <v>178</v>
      </c>
      <c r="BM173" s="133" t="s">
        <v>326</v>
      </c>
    </row>
    <row r="174" spans="2:65" s="1" customFormat="1" ht="16.5" customHeight="1" x14ac:dyDescent="0.2">
      <c r="B174" s="122"/>
      <c r="C174" s="123" t="s">
        <v>258</v>
      </c>
      <c r="D174" s="123" t="s">
        <v>153</v>
      </c>
      <c r="E174" s="124" t="s">
        <v>785</v>
      </c>
      <c r="F174" s="125" t="s">
        <v>786</v>
      </c>
      <c r="G174" s="126" t="s">
        <v>683</v>
      </c>
      <c r="H174" s="127">
        <v>1</v>
      </c>
      <c r="I174" s="128"/>
      <c r="J174" s="128">
        <f t="shared" si="10"/>
        <v>0</v>
      </c>
      <c r="K174" s="125" t="s">
        <v>1</v>
      </c>
      <c r="L174" s="25"/>
      <c r="M174" s="129" t="s">
        <v>1</v>
      </c>
      <c r="N174" s="130" t="s">
        <v>34</v>
      </c>
      <c r="O174" s="131">
        <v>0</v>
      </c>
      <c r="P174" s="131">
        <f t="shared" si="11"/>
        <v>0</v>
      </c>
      <c r="Q174" s="131">
        <v>0</v>
      </c>
      <c r="R174" s="131">
        <f t="shared" si="12"/>
        <v>0</v>
      </c>
      <c r="S174" s="131">
        <v>0</v>
      </c>
      <c r="T174" s="132">
        <f t="shared" si="13"/>
        <v>0</v>
      </c>
      <c r="AR174" s="133" t="s">
        <v>178</v>
      </c>
      <c r="AT174" s="133" t="s">
        <v>153</v>
      </c>
      <c r="AU174" s="133" t="s">
        <v>76</v>
      </c>
      <c r="AY174" s="13" t="s">
        <v>152</v>
      </c>
      <c r="BE174" s="134">
        <f t="shared" si="14"/>
        <v>0</v>
      </c>
      <c r="BF174" s="134">
        <f t="shared" si="15"/>
        <v>0</v>
      </c>
      <c r="BG174" s="134">
        <f t="shared" si="16"/>
        <v>0</v>
      </c>
      <c r="BH174" s="134">
        <f t="shared" si="17"/>
        <v>0</v>
      </c>
      <c r="BI174" s="134">
        <f t="shared" si="18"/>
        <v>0</v>
      </c>
      <c r="BJ174" s="13" t="s">
        <v>76</v>
      </c>
      <c r="BK174" s="134">
        <f t="shared" si="19"/>
        <v>0</v>
      </c>
      <c r="BL174" s="13" t="s">
        <v>178</v>
      </c>
      <c r="BM174" s="133" t="s">
        <v>331</v>
      </c>
    </row>
    <row r="175" spans="2:65" s="1" customFormat="1" ht="16.5" customHeight="1" x14ac:dyDescent="0.2">
      <c r="B175" s="122"/>
      <c r="C175" s="123" t="s">
        <v>246</v>
      </c>
      <c r="D175" s="123" t="s">
        <v>153</v>
      </c>
      <c r="E175" s="124" t="s">
        <v>787</v>
      </c>
      <c r="F175" s="125" t="s">
        <v>788</v>
      </c>
      <c r="G175" s="126" t="s">
        <v>683</v>
      </c>
      <c r="H175" s="127">
        <v>1</v>
      </c>
      <c r="I175" s="128"/>
      <c r="J175" s="128">
        <f t="shared" si="10"/>
        <v>0</v>
      </c>
      <c r="K175" s="125" t="s">
        <v>1</v>
      </c>
      <c r="L175" s="25"/>
      <c r="M175" s="129" t="s">
        <v>1</v>
      </c>
      <c r="N175" s="130" t="s">
        <v>34</v>
      </c>
      <c r="O175" s="131">
        <v>0</v>
      </c>
      <c r="P175" s="131">
        <f t="shared" si="11"/>
        <v>0</v>
      </c>
      <c r="Q175" s="131">
        <v>0</v>
      </c>
      <c r="R175" s="131">
        <f t="shared" si="12"/>
        <v>0</v>
      </c>
      <c r="S175" s="131">
        <v>0</v>
      </c>
      <c r="T175" s="132">
        <f t="shared" si="13"/>
        <v>0</v>
      </c>
      <c r="AR175" s="133" t="s">
        <v>178</v>
      </c>
      <c r="AT175" s="133" t="s">
        <v>153</v>
      </c>
      <c r="AU175" s="133" t="s">
        <v>76</v>
      </c>
      <c r="AY175" s="13" t="s">
        <v>152</v>
      </c>
      <c r="BE175" s="134">
        <f t="shared" si="14"/>
        <v>0</v>
      </c>
      <c r="BF175" s="134">
        <f t="shared" si="15"/>
        <v>0</v>
      </c>
      <c r="BG175" s="134">
        <f t="shared" si="16"/>
        <v>0</v>
      </c>
      <c r="BH175" s="134">
        <f t="shared" si="17"/>
        <v>0</v>
      </c>
      <c r="BI175" s="134">
        <f t="shared" si="18"/>
        <v>0</v>
      </c>
      <c r="BJ175" s="13" t="s">
        <v>76</v>
      </c>
      <c r="BK175" s="134">
        <f t="shared" si="19"/>
        <v>0</v>
      </c>
      <c r="BL175" s="13" t="s">
        <v>178</v>
      </c>
      <c r="BM175" s="133" t="s">
        <v>334</v>
      </c>
    </row>
    <row r="176" spans="2:65" s="1" customFormat="1" ht="16.5" customHeight="1" x14ac:dyDescent="0.2">
      <c r="B176" s="122"/>
      <c r="C176" s="123" t="s">
        <v>335</v>
      </c>
      <c r="D176" s="123" t="s">
        <v>153</v>
      </c>
      <c r="E176" s="124" t="s">
        <v>789</v>
      </c>
      <c r="F176" s="125" t="s">
        <v>790</v>
      </c>
      <c r="G176" s="126" t="s">
        <v>683</v>
      </c>
      <c r="H176" s="127">
        <v>1</v>
      </c>
      <c r="I176" s="128"/>
      <c r="J176" s="128">
        <f t="shared" si="10"/>
        <v>0</v>
      </c>
      <c r="K176" s="125" t="s">
        <v>1</v>
      </c>
      <c r="L176" s="25"/>
      <c r="M176" s="129" t="s">
        <v>1</v>
      </c>
      <c r="N176" s="130" t="s">
        <v>34</v>
      </c>
      <c r="O176" s="131">
        <v>0</v>
      </c>
      <c r="P176" s="131">
        <f t="shared" si="11"/>
        <v>0</v>
      </c>
      <c r="Q176" s="131">
        <v>0</v>
      </c>
      <c r="R176" s="131">
        <f t="shared" si="12"/>
        <v>0</v>
      </c>
      <c r="S176" s="131">
        <v>0</v>
      </c>
      <c r="T176" s="132">
        <f t="shared" si="13"/>
        <v>0</v>
      </c>
      <c r="AR176" s="133" t="s">
        <v>178</v>
      </c>
      <c r="AT176" s="133" t="s">
        <v>153</v>
      </c>
      <c r="AU176" s="133" t="s">
        <v>76</v>
      </c>
      <c r="AY176" s="13" t="s">
        <v>152</v>
      </c>
      <c r="BE176" s="134">
        <f t="shared" si="14"/>
        <v>0</v>
      </c>
      <c r="BF176" s="134">
        <f t="shared" si="15"/>
        <v>0</v>
      </c>
      <c r="BG176" s="134">
        <f t="shared" si="16"/>
        <v>0</v>
      </c>
      <c r="BH176" s="134">
        <f t="shared" si="17"/>
        <v>0</v>
      </c>
      <c r="BI176" s="134">
        <f t="shared" si="18"/>
        <v>0</v>
      </c>
      <c r="BJ176" s="13" t="s">
        <v>76</v>
      </c>
      <c r="BK176" s="134">
        <f t="shared" si="19"/>
        <v>0</v>
      </c>
      <c r="BL176" s="13" t="s">
        <v>178</v>
      </c>
      <c r="BM176" s="133" t="s">
        <v>338</v>
      </c>
    </row>
    <row r="177" spans="2:65" s="1" customFormat="1" ht="16.5" customHeight="1" x14ac:dyDescent="0.2">
      <c r="B177" s="122"/>
      <c r="C177" s="123" t="s">
        <v>249</v>
      </c>
      <c r="D177" s="123" t="s">
        <v>153</v>
      </c>
      <c r="E177" s="124" t="s">
        <v>791</v>
      </c>
      <c r="F177" s="125" t="s">
        <v>792</v>
      </c>
      <c r="G177" s="126" t="s">
        <v>683</v>
      </c>
      <c r="H177" s="127">
        <v>1</v>
      </c>
      <c r="I177" s="128"/>
      <c r="J177" s="128">
        <f t="shared" si="10"/>
        <v>0</v>
      </c>
      <c r="K177" s="125" t="s">
        <v>1</v>
      </c>
      <c r="L177" s="25"/>
      <c r="M177" s="129" t="s">
        <v>1</v>
      </c>
      <c r="N177" s="130" t="s">
        <v>34</v>
      </c>
      <c r="O177" s="131">
        <v>0</v>
      </c>
      <c r="P177" s="131">
        <f t="shared" si="11"/>
        <v>0</v>
      </c>
      <c r="Q177" s="131">
        <v>0</v>
      </c>
      <c r="R177" s="131">
        <f t="shared" si="12"/>
        <v>0</v>
      </c>
      <c r="S177" s="131">
        <v>0</v>
      </c>
      <c r="T177" s="132">
        <f t="shared" si="13"/>
        <v>0</v>
      </c>
      <c r="AR177" s="133" t="s">
        <v>178</v>
      </c>
      <c r="AT177" s="133" t="s">
        <v>153</v>
      </c>
      <c r="AU177" s="133" t="s">
        <v>76</v>
      </c>
      <c r="AY177" s="13" t="s">
        <v>152</v>
      </c>
      <c r="BE177" s="134">
        <f t="shared" si="14"/>
        <v>0</v>
      </c>
      <c r="BF177" s="134">
        <f t="shared" si="15"/>
        <v>0</v>
      </c>
      <c r="BG177" s="134">
        <f t="shared" si="16"/>
        <v>0</v>
      </c>
      <c r="BH177" s="134">
        <f t="shared" si="17"/>
        <v>0</v>
      </c>
      <c r="BI177" s="134">
        <f t="shared" si="18"/>
        <v>0</v>
      </c>
      <c r="BJ177" s="13" t="s">
        <v>76</v>
      </c>
      <c r="BK177" s="134">
        <f t="shared" si="19"/>
        <v>0</v>
      </c>
      <c r="BL177" s="13" t="s">
        <v>178</v>
      </c>
      <c r="BM177" s="133" t="s">
        <v>341</v>
      </c>
    </row>
    <row r="178" spans="2:65" s="1" customFormat="1" ht="16.5" customHeight="1" x14ac:dyDescent="0.2">
      <c r="B178" s="122"/>
      <c r="C178" s="123" t="s">
        <v>342</v>
      </c>
      <c r="D178" s="123" t="s">
        <v>153</v>
      </c>
      <c r="E178" s="124" t="s">
        <v>793</v>
      </c>
      <c r="F178" s="125" t="s">
        <v>794</v>
      </c>
      <c r="G178" s="126" t="s">
        <v>683</v>
      </c>
      <c r="H178" s="127">
        <v>3</v>
      </c>
      <c r="I178" s="128"/>
      <c r="J178" s="128">
        <f t="shared" si="10"/>
        <v>0</v>
      </c>
      <c r="K178" s="125" t="s">
        <v>1</v>
      </c>
      <c r="L178" s="25"/>
      <c r="M178" s="129" t="s">
        <v>1</v>
      </c>
      <c r="N178" s="130" t="s">
        <v>34</v>
      </c>
      <c r="O178" s="131">
        <v>0</v>
      </c>
      <c r="P178" s="131">
        <f t="shared" si="11"/>
        <v>0</v>
      </c>
      <c r="Q178" s="131">
        <v>0</v>
      </c>
      <c r="R178" s="131">
        <f t="shared" si="12"/>
        <v>0</v>
      </c>
      <c r="S178" s="131">
        <v>0</v>
      </c>
      <c r="T178" s="132">
        <f t="shared" si="13"/>
        <v>0</v>
      </c>
      <c r="AR178" s="133" t="s">
        <v>178</v>
      </c>
      <c r="AT178" s="133" t="s">
        <v>153</v>
      </c>
      <c r="AU178" s="133" t="s">
        <v>76</v>
      </c>
      <c r="AY178" s="13" t="s">
        <v>152</v>
      </c>
      <c r="BE178" s="134">
        <f t="shared" si="14"/>
        <v>0</v>
      </c>
      <c r="BF178" s="134">
        <f t="shared" si="15"/>
        <v>0</v>
      </c>
      <c r="BG178" s="134">
        <f t="shared" si="16"/>
        <v>0</v>
      </c>
      <c r="BH178" s="134">
        <f t="shared" si="17"/>
        <v>0</v>
      </c>
      <c r="BI178" s="134">
        <f t="shared" si="18"/>
        <v>0</v>
      </c>
      <c r="BJ178" s="13" t="s">
        <v>76</v>
      </c>
      <c r="BK178" s="134">
        <f t="shared" si="19"/>
        <v>0</v>
      </c>
      <c r="BL178" s="13" t="s">
        <v>178</v>
      </c>
      <c r="BM178" s="133" t="s">
        <v>345</v>
      </c>
    </row>
    <row r="179" spans="2:65" s="1" customFormat="1" ht="16.5" customHeight="1" x14ac:dyDescent="0.2">
      <c r="B179" s="122"/>
      <c r="C179" s="123" t="s">
        <v>252</v>
      </c>
      <c r="D179" s="123" t="s">
        <v>153</v>
      </c>
      <c r="E179" s="124" t="s">
        <v>795</v>
      </c>
      <c r="F179" s="125" t="s">
        <v>796</v>
      </c>
      <c r="G179" s="126" t="s">
        <v>683</v>
      </c>
      <c r="H179" s="127">
        <v>1</v>
      </c>
      <c r="I179" s="128"/>
      <c r="J179" s="128">
        <f t="shared" si="10"/>
        <v>0</v>
      </c>
      <c r="K179" s="125" t="s">
        <v>1</v>
      </c>
      <c r="L179" s="25"/>
      <c r="M179" s="129" t="s">
        <v>1</v>
      </c>
      <c r="N179" s="130" t="s">
        <v>34</v>
      </c>
      <c r="O179" s="131">
        <v>0</v>
      </c>
      <c r="P179" s="131">
        <f t="shared" si="11"/>
        <v>0</v>
      </c>
      <c r="Q179" s="131">
        <v>0</v>
      </c>
      <c r="R179" s="131">
        <f t="shared" si="12"/>
        <v>0</v>
      </c>
      <c r="S179" s="131">
        <v>0</v>
      </c>
      <c r="T179" s="132">
        <f t="shared" si="13"/>
        <v>0</v>
      </c>
      <c r="AR179" s="133" t="s">
        <v>178</v>
      </c>
      <c r="AT179" s="133" t="s">
        <v>153</v>
      </c>
      <c r="AU179" s="133" t="s">
        <v>76</v>
      </c>
      <c r="AY179" s="13" t="s">
        <v>152</v>
      </c>
      <c r="BE179" s="134">
        <f t="shared" si="14"/>
        <v>0</v>
      </c>
      <c r="BF179" s="134">
        <f t="shared" si="15"/>
        <v>0</v>
      </c>
      <c r="BG179" s="134">
        <f t="shared" si="16"/>
        <v>0</v>
      </c>
      <c r="BH179" s="134">
        <f t="shared" si="17"/>
        <v>0</v>
      </c>
      <c r="BI179" s="134">
        <f t="shared" si="18"/>
        <v>0</v>
      </c>
      <c r="BJ179" s="13" t="s">
        <v>76</v>
      </c>
      <c r="BK179" s="134">
        <f t="shared" si="19"/>
        <v>0</v>
      </c>
      <c r="BL179" s="13" t="s">
        <v>178</v>
      </c>
      <c r="BM179" s="133" t="s">
        <v>349</v>
      </c>
    </row>
    <row r="180" spans="2:65" s="1" customFormat="1" ht="16.5" customHeight="1" x14ac:dyDescent="0.2">
      <c r="B180" s="122"/>
      <c r="C180" s="123" t="s">
        <v>350</v>
      </c>
      <c r="D180" s="123" t="s">
        <v>153</v>
      </c>
      <c r="E180" s="124" t="s">
        <v>797</v>
      </c>
      <c r="F180" s="125" t="s">
        <v>798</v>
      </c>
      <c r="G180" s="126" t="s">
        <v>683</v>
      </c>
      <c r="H180" s="127">
        <v>3</v>
      </c>
      <c r="I180" s="128"/>
      <c r="J180" s="128">
        <f t="shared" si="10"/>
        <v>0</v>
      </c>
      <c r="K180" s="125" t="s">
        <v>1</v>
      </c>
      <c r="L180" s="25"/>
      <c r="M180" s="129" t="s">
        <v>1</v>
      </c>
      <c r="N180" s="130" t="s">
        <v>34</v>
      </c>
      <c r="O180" s="131">
        <v>0</v>
      </c>
      <c r="P180" s="131">
        <f t="shared" si="11"/>
        <v>0</v>
      </c>
      <c r="Q180" s="131">
        <v>0</v>
      </c>
      <c r="R180" s="131">
        <f t="shared" si="12"/>
        <v>0</v>
      </c>
      <c r="S180" s="131">
        <v>0</v>
      </c>
      <c r="T180" s="132">
        <f t="shared" si="13"/>
        <v>0</v>
      </c>
      <c r="AR180" s="133" t="s">
        <v>178</v>
      </c>
      <c r="AT180" s="133" t="s">
        <v>153</v>
      </c>
      <c r="AU180" s="133" t="s">
        <v>76</v>
      </c>
      <c r="AY180" s="13" t="s">
        <v>152</v>
      </c>
      <c r="BE180" s="134">
        <f t="shared" si="14"/>
        <v>0</v>
      </c>
      <c r="BF180" s="134">
        <f t="shared" si="15"/>
        <v>0</v>
      </c>
      <c r="BG180" s="134">
        <f t="shared" si="16"/>
        <v>0</v>
      </c>
      <c r="BH180" s="134">
        <f t="shared" si="17"/>
        <v>0</v>
      </c>
      <c r="BI180" s="134">
        <f t="shared" si="18"/>
        <v>0</v>
      </c>
      <c r="BJ180" s="13" t="s">
        <v>76</v>
      </c>
      <c r="BK180" s="134">
        <f t="shared" si="19"/>
        <v>0</v>
      </c>
      <c r="BL180" s="13" t="s">
        <v>178</v>
      </c>
      <c r="BM180" s="133" t="s">
        <v>353</v>
      </c>
    </row>
    <row r="181" spans="2:65" s="1" customFormat="1" ht="16.5" customHeight="1" x14ac:dyDescent="0.2">
      <c r="B181" s="122"/>
      <c r="C181" s="123" t="s">
        <v>257</v>
      </c>
      <c r="D181" s="123" t="s">
        <v>153</v>
      </c>
      <c r="E181" s="124" t="s">
        <v>799</v>
      </c>
      <c r="F181" s="125" t="s">
        <v>800</v>
      </c>
      <c r="G181" s="126" t="s">
        <v>198</v>
      </c>
      <c r="H181" s="127">
        <v>93</v>
      </c>
      <c r="I181" s="128"/>
      <c r="J181" s="128">
        <f t="shared" si="10"/>
        <v>0</v>
      </c>
      <c r="K181" s="125" t="s">
        <v>1</v>
      </c>
      <c r="L181" s="25"/>
      <c r="M181" s="129" t="s">
        <v>1</v>
      </c>
      <c r="N181" s="130" t="s">
        <v>34</v>
      </c>
      <c r="O181" s="131">
        <v>0</v>
      </c>
      <c r="P181" s="131">
        <f t="shared" si="11"/>
        <v>0</v>
      </c>
      <c r="Q181" s="131">
        <v>0</v>
      </c>
      <c r="R181" s="131">
        <f t="shared" si="12"/>
        <v>0</v>
      </c>
      <c r="S181" s="131">
        <v>0</v>
      </c>
      <c r="T181" s="132">
        <f t="shared" si="13"/>
        <v>0</v>
      </c>
      <c r="AR181" s="133" t="s">
        <v>178</v>
      </c>
      <c r="AT181" s="133" t="s">
        <v>153</v>
      </c>
      <c r="AU181" s="133" t="s">
        <v>76</v>
      </c>
      <c r="AY181" s="13" t="s">
        <v>152</v>
      </c>
      <c r="BE181" s="134">
        <f t="shared" si="14"/>
        <v>0</v>
      </c>
      <c r="BF181" s="134">
        <f t="shared" si="15"/>
        <v>0</v>
      </c>
      <c r="BG181" s="134">
        <f t="shared" si="16"/>
        <v>0</v>
      </c>
      <c r="BH181" s="134">
        <f t="shared" si="17"/>
        <v>0</v>
      </c>
      <c r="BI181" s="134">
        <f t="shared" si="18"/>
        <v>0</v>
      </c>
      <c r="BJ181" s="13" t="s">
        <v>76</v>
      </c>
      <c r="BK181" s="134">
        <f t="shared" si="19"/>
        <v>0</v>
      </c>
      <c r="BL181" s="13" t="s">
        <v>178</v>
      </c>
      <c r="BM181" s="133" t="s">
        <v>356</v>
      </c>
    </row>
    <row r="182" spans="2:65" s="1" customFormat="1" ht="16.5" customHeight="1" x14ac:dyDescent="0.2">
      <c r="B182" s="122"/>
      <c r="C182" s="123" t="s">
        <v>358</v>
      </c>
      <c r="D182" s="123" t="s">
        <v>153</v>
      </c>
      <c r="E182" s="124" t="s">
        <v>801</v>
      </c>
      <c r="F182" s="125" t="s">
        <v>802</v>
      </c>
      <c r="G182" s="126" t="s">
        <v>198</v>
      </c>
      <c r="H182" s="127">
        <v>78</v>
      </c>
      <c r="I182" s="128"/>
      <c r="J182" s="128">
        <f t="shared" si="10"/>
        <v>0</v>
      </c>
      <c r="K182" s="125" t="s">
        <v>1</v>
      </c>
      <c r="L182" s="25"/>
      <c r="M182" s="129" t="s">
        <v>1</v>
      </c>
      <c r="N182" s="130" t="s">
        <v>34</v>
      </c>
      <c r="O182" s="131">
        <v>0</v>
      </c>
      <c r="P182" s="131">
        <f t="shared" si="11"/>
        <v>0</v>
      </c>
      <c r="Q182" s="131">
        <v>0</v>
      </c>
      <c r="R182" s="131">
        <f t="shared" si="12"/>
        <v>0</v>
      </c>
      <c r="S182" s="131">
        <v>0</v>
      </c>
      <c r="T182" s="132">
        <f t="shared" si="13"/>
        <v>0</v>
      </c>
      <c r="AR182" s="133" t="s">
        <v>178</v>
      </c>
      <c r="AT182" s="133" t="s">
        <v>153</v>
      </c>
      <c r="AU182" s="133" t="s">
        <v>76</v>
      </c>
      <c r="AY182" s="13" t="s">
        <v>152</v>
      </c>
      <c r="BE182" s="134">
        <f t="shared" si="14"/>
        <v>0</v>
      </c>
      <c r="BF182" s="134">
        <f t="shared" si="15"/>
        <v>0</v>
      </c>
      <c r="BG182" s="134">
        <f t="shared" si="16"/>
        <v>0</v>
      </c>
      <c r="BH182" s="134">
        <f t="shared" si="17"/>
        <v>0</v>
      </c>
      <c r="BI182" s="134">
        <f t="shared" si="18"/>
        <v>0</v>
      </c>
      <c r="BJ182" s="13" t="s">
        <v>76</v>
      </c>
      <c r="BK182" s="134">
        <f t="shared" si="19"/>
        <v>0</v>
      </c>
      <c r="BL182" s="13" t="s">
        <v>178</v>
      </c>
      <c r="BM182" s="133" t="s">
        <v>361</v>
      </c>
    </row>
    <row r="183" spans="2:65" s="1" customFormat="1" ht="16.5" customHeight="1" x14ac:dyDescent="0.2">
      <c r="B183" s="122"/>
      <c r="C183" s="123" t="s">
        <v>262</v>
      </c>
      <c r="D183" s="123" t="s">
        <v>153</v>
      </c>
      <c r="E183" s="124" t="s">
        <v>803</v>
      </c>
      <c r="F183" s="125" t="s">
        <v>804</v>
      </c>
      <c r="G183" s="126" t="s">
        <v>208</v>
      </c>
      <c r="H183" s="127">
        <v>4.5999999999999999E-2</v>
      </c>
      <c r="I183" s="128"/>
      <c r="J183" s="128">
        <f t="shared" si="10"/>
        <v>0</v>
      </c>
      <c r="K183" s="125" t="s">
        <v>1</v>
      </c>
      <c r="L183" s="25"/>
      <c r="M183" s="129" t="s">
        <v>1</v>
      </c>
      <c r="N183" s="130" t="s">
        <v>34</v>
      </c>
      <c r="O183" s="131">
        <v>0</v>
      </c>
      <c r="P183" s="131">
        <f t="shared" si="11"/>
        <v>0</v>
      </c>
      <c r="Q183" s="131">
        <v>0</v>
      </c>
      <c r="R183" s="131">
        <f t="shared" si="12"/>
        <v>0</v>
      </c>
      <c r="S183" s="131">
        <v>0</v>
      </c>
      <c r="T183" s="132">
        <f t="shared" si="13"/>
        <v>0</v>
      </c>
      <c r="AR183" s="133" t="s">
        <v>178</v>
      </c>
      <c r="AT183" s="133" t="s">
        <v>153</v>
      </c>
      <c r="AU183" s="133" t="s">
        <v>76</v>
      </c>
      <c r="AY183" s="13" t="s">
        <v>152</v>
      </c>
      <c r="BE183" s="134">
        <f t="shared" si="14"/>
        <v>0</v>
      </c>
      <c r="BF183" s="134">
        <f t="shared" si="15"/>
        <v>0</v>
      </c>
      <c r="BG183" s="134">
        <f t="shared" si="16"/>
        <v>0</v>
      </c>
      <c r="BH183" s="134">
        <f t="shared" si="17"/>
        <v>0</v>
      </c>
      <c r="BI183" s="134">
        <f t="shared" si="18"/>
        <v>0</v>
      </c>
      <c r="BJ183" s="13" t="s">
        <v>76</v>
      </c>
      <c r="BK183" s="134">
        <f t="shared" si="19"/>
        <v>0</v>
      </c>
      <c r="BL183" s="13" t="s">
        <v>178</v>
      </c>
      <c r="BM183" s="133" t="s">
        <v>364</v>
      </c>
    </row>
    <row r="184" spans="2:65" s="1" customFormat="1" ht="16.5" customHeight="1" x14ac:dyDescent="0.2">
      <c r="B184" s="122"/>
      <c r="C184" s="123" t="s">
        <v>270</v>
      </c>
      <c r="D184" s="123" t="s">
        <v>153</v>
      </c>
      <c r="E184" s="124" t="s">
        <v>805</v>
      </c>
      <c r="F184" s="125" t="s">
        <v>806</v>
      </c>
      <c r="G184" s="126" t="s">
        <v>208</v>
      </c>
      <c r="H184" s="127">
        <v>0.13800000000000001</v>
      </c>
      <c r="I184" s="128"/>
      <c r="J184" s="128">
        <f t="shared" si="10"/>
        <v>0</v>
      </c>
      <c r="K184" s="125" t="s">
        <v>1</v>
      </c>
      <c r="L184" s="25"/>
      <c r="M184" s="129" t="s">
        <v>1</v>
      </c>
      <c r="N184" s="130" t="s">
        <v>34</v>
      </c>
      <c r="O184" s="131">
        <v>0</v>
      </c>
      <c r="P184" s="131">
        <f t="shared" si="11"/>
        <v>0</v>
      </c>
      <c r="Q184" s="131">
        <v>0</v>
      </c>
      <c r="R184" s="131">
        <f t="shared" si="12"/>
        <v>0</v>
      </c>
      <c r="S184" s="131">
        <v>0</v>
      </c>
      <c r="T184" s="132">
        <f t="shared" si="13"/>
        <v>0</v>
      </c>
      <c r="AR184" s="133" t="s">
        <v>178</v>
      </c>
      <c r="AT184" s="133" t="s">
        <v>153</v>
      </c>
      <c r="AU184" s="133" t="s">
        <v>76</v>
      </c>
      <c r="AY184" s="13" t="s">
        <v>152</v>
      </c>
      <c r="BE184" s="134">
        <f t="shared" si="14"/>
        <v>0</v>
      </c>
      <c r="BF184" s="134">
        <f t="shared" si="15"/>
        <v>0</v>
      </c>
      <c r="BG184" s="134">
        <f t="shared" si="16"/>
        <v>0</v>
      </c>
      <c r="BH184" s="134">
        <f t="shared" si="17"/>
        <v>0</v>
      </c>
      <c r="BI184" s="134">
        <f t="shared" si="18"/>
        <v>0</v>
      </c>
      <c r="BJ184" s="13" t="s">
        <v>76</v>
      </c>
      <c r="BK184" s="134">
        <f t="shared" si="19"/>
        <v>0</v>
      </c>
      <c r="BL184" s="13" t="s">
        <v>178</v>
      </c>
      <c r="BM184" s="133" t="s">
        <v>367</v>
      </c>
    </row>
    <row r="185" spans="2:65" s="1" customFormat="1" ht="16.5" customHeight="1" x14ac:dyDescent="0.2">
      <c r="B185" s="122"/>
      <c r="C185" s="123" t="s">
        <v>266</v>
      </c>
      <c r="D185" s="123" t="s">
        <v>153</v>
      </c>
      <c r="E185" s="124" t="s">
        <v>807</v>
      </c>
      <c r="F185" s="125" t="s">
        <v>808</v>
      </c>
      <c r="G185" s="126" t="s">
        <v>208</v>
      </c>
      <c r="H185" s="127">
        <v>0.13800000000000001</v>
      </c>
      <c r="I185" s="128"/>
      <c r="J185" s="128">
        <f t="shared" si="10"/>
        <v>0</v>
      </c>
      <c r="K185" s="125" t="s">
        <v>1</v>
      </c>
      <c r="L185" s="25"/>
      <c r="M185" s="129" t="s">
        <v>1</v>
      </c>
      <c r="N185" s="130" t="s">
        <v>34</v>
      </c>
      <c r="O185" s="131">
        <v>0</v>
      </c>
      <c r="P185" s="131">
        <f t="shared" si="11"/>
        <v>0</v>
      </c>
      <c r="Q185" s="131">
        <v>0</v>
      </c>
      <c r="R185" s="131">
        <f t="shared" si="12"/>
        <v>0</v>
      </c>
      <c r="S185" s="131">
        <v>0</v>
      </c>
      <c r="T185" s="132">
        <f t="shared" si="13"/>
        <v>0</v>
      </c>
      <c r="AR185" s="133" t="s">
        <v>178</v>
      </c>
      <c r="AT185" s="133" t="s">
        <v>153</v>
      </c>
      <c r="AU185" s="133" t="s">
        <v>76</v>
      </c>
      <c r="AY185" s="13" t="s">
        <v>152</v>
      </c>
      <c r="BE185" s="134">
        <f t="shared" si="14"/>
        <v>0</v>
      </c>
      <c r="BF185" s="134">
        <f t="shared" si="15"/>
        <v>0</v>
      </c>
      <c r="BG185" s="134">
        <f t="shared" si="16"/>
        <v>0</v>
      </c>
      <c r="BH185" s="134">
        <f t="shared" si="17"/>
        <v>0</v>
      </c>
      <c r="BI185" s="134">
        <f t="shared" si="18"/>
        <v>0</v>
      </c>
      <c r="BJ185" s="13" t="s">
        <v>76</v>
      </c>
      <c r="BK185" s="134">
        <f t="shared" si="19"/>
        <v>0</v>
      </c>
      <c r="BL185" s="13" t="s">
        <v>178</v>
      </c>
      <c r="BM185" s="133" t="s">
        <v>372</v>
      </c>
    </row>
    <row r="186" spans="2:65" s="1" customFormat="1" ht="16.5" customHeight="1" x14ac:dyDescent="0.2">
      <c r="B186" s="122"/>
      <c r="C186" s="123" t="s">
        <v>327</v>
      </c>
      <c r="D186" s="123" t="s">
        <v>153</v>
      </c>
      <c r="E186" s="124" t="s">
        <v>809</v>
      </c>
      <c r="F186" s="125" t="s">
        <v>810</v>
      </c>
      <c r="G186" s="126" t="s">
        <v>208</v>
      </c>
      <c r="H186" s="127">
        <v>0.13800000000000001</v>
      </c>
      <c r="I186" s="128"/>
      <c r="J186" s="128">
        <f t="shared" si="10"/>
        <v>0</v>
      </c>
      <c r="K186" s="125" t="s">
        <v>1</v>
      </c>
      <c r="L186" s="25"/>
      <c r="M186" s="129" t="s">
        <v>1</v>
      </c>
      <c r="N186" s="130" t="s">
        <v>34</v>
      </c>
      <c r="O186" s="131">
        <v>0</v>
      </c>
      <c r="P186" s="131">
        <f t="shared" si="11"/>
        <v>0</v>
      </c>
      <c r="Q186" s="131">
        <v>0</v>
      </c>
      <c r="R186" s="131">
        <f t="shared" si="12"/>
        <v>0</v>
      </c>
      <c r="S186" s="131">
        <v>0</v>
      </c>
      <c r="T186" s="132">
        <f t="shared" si="13"/>
        <v>0</v>
      </c>
      <c r="AR186" s="133" t="s">
        <v>178</v>
      </c>
      <c r="AT186" s="133" t="s">
        <v>153</v>
      </c>
      <c r="AU186" s="133" t="s">
        <v>76</v>
      </c>
      <c r="AY186" s="13" t="s">
        <v>152</v>
      </c>
      <c r="BE186" s="134">
        <f t="shared" si="14"/>
        <v>0</v>
      </c>
      <c r="BF186" s="134">
        <f t="shared" si="15"/>
        <v>0</v>
      </c>
      <c r="BG186" s="134">
        <f t="shared" si="16"/>
        <v>0</v>
      </c>
      <c r="BH186" s="134">
        <f t="shared" si="17"/>
        <v>0</v>
      </c>
      <c r="BI186" s="134">
        <f t="shared" si="18"/>
        <v>0</v>
      </c>
      <c r="BJ186" s="13" t="s">
        <v>76</v>
      </c>
      <c r="BK186" s="134">
        <f t="shared" si="19"/>
        <v>0</v>
      </c>
      <c r="BL186" s="13" t="s">
        <v>178</v>
      </c>
      <c r="BM186" s="133" t="s">
        <v>375</v>
      </c>
    </row>
    <row r="187" spans="2:65" s="1" customFormat="1" ht="21.75" customHeight="1" x14ac:dyDescent="0.2">
      <c r="B187" s="122"/>
      <c r="C187" s="123" t="s">
        <v>269</v>
      </c>
      <c r="D187" s="123" t="s">
        <v>153</v>
      </c>
      <c r="E187" s="124" t="s">
        <v>811</v>
      </c>
      <c r="F187" s="125" t="s">
        <v>812</v>
      </c>
      <c r="G187" s="126" t="s">
        <v>208</v>
      </c>
      <c r="H187" s="127">
        <v>1.242</v>
      </c>
      <c r="I187" s="128"/>
      <c r="J187" s="128">
        <f t="shared" si="10"/>
        <v>0</v>
      </c>
      <c r="K187" s="125" t="s">
        <v>1</v>
      </c>
      <c r="L187" s="25"/>
      <c r="M187" s="129" t="s">
        <v>1</v>
      </c>
      <c r="N187" s="130" t="s">
        <v>34</v>
      </c>
      <c r="O187" s="131">
        <v>0</v>
      </c>
      <c r="P187" s="131">
        <f t="shared" si="11"/>
        <v>0</v>
      </c>
      <c r="Q187" s="131">
        <v>0</v>
      </c>
      <c r="R187" s="131">
        <f t="shared" si="12"/>
        <v>0</v>
      </c>
      <c r="S187" s="131">
        <v>0</v>
      </c>
      <c r="T187" s="132">
        <f t="shared" si="13"/>
        <v>0</v>
      </c>
      <c r="AR187" s="133" t="s">
        <v>178</v>
      </c>
      <c r="AT187" s="133" t="s">
        <v>153</v>
      </c>
      <c r="AU187" s="133" t="s">
        <v>76</v>
      </c>
      <c r="AY187" s="13" t="s">
        <v>152</v>
      </c>
      <c r="BE187" s="134">
        <f t="shared" si="14"/>
        <v>0</v>
      </c>
      <c r="BF187" s="134">
        <f t="shared" si="15"/>
        <v>0</v>
      </c>
      <c r="BG187" s="134">
        <f t="shared" si="16"/>
        <v>0</v>
      </c>
      <c r="BH187" s="134">
        <f t="shared" si="17"/>
        <v>0</v>
      </c>
      <c r="BI187" s="134">
        <f t="shared" si="18"/>
        <v>0</v>
      </c>
      <c r="BJ187" s="13" t="s">
        <v>76</v>
      </c>
      <c r="BK187" s="134">
        <f t="shared" si="19"/>
        <v>0</v>
      </c>
      <c r="BL187" s="13" t="s">
        <v>178</v>
      </c>
      <c r="BM187" s="133" t="s">
        <v>378</v>
      </c>
    </row>
    <row r="188" spans="2:65" s="10" customFormat="1" ht="25.9" customHeight="1" x14ac:dyDescent="0.2">
      <c r="B188" s="113"/>
      <c r="D188" s="114" t="s">
        <v>68</v>
      </c>
      <c r="E188" s="115" t="s">
        <v>813</v>
      </c>
      <c r="F188" s="115" t="s">
        <v>814</v>
      </c>
      <c r="J188" s="116">
        <f>BK188</f>
        <v>0</v>
      </c>
      <c r="L188" s="113"/>
      <c r="M188" s="117"/>
      <c r="P188" s="118">
        <f>SUM(P189:P216)</f>
        <v>0</v>
      </c>
      <c r="R188" s="118">
        <f>SUM(R189:R216)</f>
        <v>0</v>
      </c>
      <c r="T188" s="119">
        <f>SUM(T189:T216)</f>
        <v>0</v>
      </c>
      <c r="AR188" s="114" t="s">
        <v>78</v>
      </c>
      <c r="AT188" s="120" t="s">
        <v>68</v>
      </c>
      <c r="AU188" s="120" t="s">
        <v>69</v>
      </c>
      <c r="AY188" s="114" t="s">
        <v>152</v>
      </c>
      <c r="BK188" s="121">
        <f>SUM(BK189:BK216)</f>
        <v>0</v>
      </c>
    </row>
    <row r="189" spans="2:65" s="1" customFormat="1" ht="16.5" customHeight="1" x14ac:dyDescent="0.2">
      <c r="B189" s="122"/>
      <c r="C189" s="123" t="s">
        <v>379</v>
      </c>
      <c r="D189" s="123" t="s">
        <v>153</v>
      </c>
      <c r="E189" s="124" t="s">
        <v>815</v>
      </c>
      <c r="F189" s="125" t="s">
        <v>816</v>
      </c>
      <c r="G189" s="126" t="s">
        <v>817</v>
      </c>
      <c r="H189" s="127">
        <v>1</v>
      </c>
      <c r="I189" s="128"/>
      <c r="J189" s="128">
        <f t="shared" ref="J189:J216" si="20">ROUND(I189*H189,2)</f>
        <v>0</v>
      </c>
      <c r="K189" s="125" t="s">
        <v>1</v>
      </c>
      <c r="L189" s="25"/>
      <c r="M189" s="129" t="s">
        <v>1</v>
      </c>
      <c r="N189" s="130" t="s">
        <v>34</v>
      </c>
      <c r="O189" s="131">
        <v>0</v>
      </c>
      <c r="P189" s="131">
        <f t="shared" ref="P189:P216" si="21">O189*H189</f>
        <v>0</v>
      </c>
      <c r="Q189" s="131">
        <v>0</v>
      </c>
      <c r="R189" s="131">
        <f t="shared" ref="R189:R216" si="22">Q189*H189</f>
        <v>0</v>
      </c>
      <c r="S189" s="131">
        <v>0</v>
      </c>
      <c r="T189" s="132">
        <f t="shared" ref="T189:T216" si="23">S189*H189</f>
        <v>0</v>
      </c>
      <c r="AR189" s="133" t="s">
        <v>178</v>
      </c>
      <c r="AT189" s="133" t="s">
        <v>153</v>
      </c>
      <c r="AU189" s="133" t="s">
        <v>76</v>
      </c>
      <c r="AY189" s="13" t="s">
        <v>152</v>
      </c>
      <c r="BE189" s="134">
        <f t="shared" ref="BE189:BE216" si="24">IF(N189="základní",J189,0)</f>
        <v>0</v>
      </c>
      <c r="BF189" s="134">
        <f t="shared" ref="BF189:BF216" si="25">IF(N189="snížená",J189,0)</f>
        <v>0</v>
      </c>
      <c r="BG189" s="134">
        <f t="shared" ref="BG189:BG216" si="26">IF(N189="zákl. přenesená",J189,0)</f>
        <v>0</v>
      </c>
      <c r="BH189" s="134">
        <f t="shared" ref="BH189:BH216" si="27">IF(N189="sníž. přenesená",J189,0)</f>
        <v>0</v>
      </c>
      <c r="BI189" s="134">
        <f t="shared" ref="BI189:BI216" si="28">IF(N189="nulová",J189,0)</f>
        <v>0</v>
      </c>
      <c r="BJ189" s="13" t="s">
        <v>76</v>
      </c>
      <c r="BK189" s="134">
        <f t="shared" ref="BK189:BK216" si="29">ROUND(I189*H189,2)</f>
        <v>0</v>
      </c>
      <c r="BL189" s="13" t="s">
        <v>178</v>
      </c>
      <c r="BM189" s="133" t="s">
        <v>382</v>
      </c>
    </row>
    <row r="190" spans="2:65" s="1" customFormat="1" ht="16.5" customHeight="1" x14ac:dyDescent="0.2">
      <c r="B190" s="122"/>
      <c r="C190" s="123" t="s">
        <v>275</v>
      </c>
      <c r="D190" s="123" t="s">
        <v>153</v>
      </c>
      <c r="E190" s="124" t="s">
        <v>818</v>
      </c>
      <c r="F190" s="125" t="s">
        <v>819</v>
      </c>
      <c r="G190" s="126" t="s">
        <v>817</v>
      </c>
      <c r="H190" s="127">
        <v>1</v>
      </c>
      <c r="I190" s="128"/>
      <c r="J190" s="128">
        <f t="shared" si="20"/>
        <v>0</v>
      </c>
      <c r="K190" s="125" t="s">
        <v>1</v>
      </c>
      <c r="L190" s="25"/>
      <c r="M190" s="129" t="s">
        <v>1</v>
      </c>
      <c r="N190" s="130" t="s">
        <v>34</v>
      </c>
      <c r="O190" s="131">
        <v>0</v>
      </c>
      <c r="P190" s="131">
        <f t="shared" si="21"/>
        <v>0</v>
      </c>
      <c r="Q190" s="131">
        <v>0</v>
      </c>
      <c r="R190" s="131">
        <f t="shared" si="22"/>
        <v>0</v>
      </c>
      <c r="S190" s="131">
        <v>0</v>
      </c>
      <c r="T190" s="132">
        <f t="shared" si="23"/>
        <v>0</v>
      </c>
      <c r="AR190" s="133" t="s">
        <v>178</v>
      </c>
      <c r="AT190" s="133" t="s">
        <v>153</v>
      </c>
      <c r="AU190" s="133" t="s">
        <v>76</v>
      </c>
      <c r="AY190" s="13" t="s">
        <v>152</v>
      </c>
      <c r="BE190" s="134">
        <f t="shared" si="24"/>
        <v>0</v>
      </c>
      <c r="BF190" s="134">
        <f t="shared" si="25"/>
        <v>0</v>
      </c>
      <c r="BG190" s="134">
        <f t="shared" si="26"/>
        <v>0</v>
      </c>
      <c r="BH190" s="134">
        <f t="shared" si="27"/>
        <v>0</v>
      </c>
      <c r="BI190" s="134">
        <f t="shared" si="28"/>
        <v>0</v>
      </c>
      <c r="BJ190" s="13" t="s">
        <v>76</v>
      </c>
      <c r="BK190" s="134">
        <f t="shared" si="29"/>
        <v>0</v>
      </c>
      <c r="BL190" s="13" t="s">
        <v>178</v>
      </c>
      <c r="BM190" s="133" t="s">
        <v>385</v>
      </c>
    </row>
    <row r="191" spans="2:65" s="1" customFormat="1" ht="16.5" customHeight="1" x14ac:dyDescent="0.2">
      <c r="B191" s="122"/>
      <c r="C191" s="123" t="s">
        <v>386</v>
      </c>
      <c r="D191" s="123" t="s">
        <v>153</v>
      </c>
      <c r="E191" s="124" t="s">
        <v>820</v>
      </c>
      <c r="F191" s="125" t="s">
        <v>821</v>
      </c>
      <c r="G191" s="126" t="s">
        <v>817</v>
      </c>
      <c r="H191" s="127">
        <v>1</v>
      </c>
      <c r="I191" s="128"/>
      <c r="J191" s="128">
        <f t="shared" si="20"/>
        <v>0</v>
      </c>
      <c r="K191" s="125" t="s">
        <v>1</v>
      </c>
      <c r="L191" s="25"/>
      <c r="M191" s="129" t="s">
        <v>1</v>
      </c>
      <c r="N191" s="130" t="s">
        <v>34</v>
      </c>
      <c r="O191" s="131">
        <v>0</v>
      </c>
      <c r="P191" s="131">
        <f t="shared" si="21"/>
        <v>0</v>
      </c>
      <c r="Q191" s="131">
        <v>0</v>
      </c>
      <c r="R191" s="131">
        <f t="shared" si="22"/>
        <v>0</v>
      </c>
      <c r="S191" s="131">
        <v>0</v>
      </c>
      <c r="T191" s="132">
        <f t="shared" si="23"/>
        <v>0</v>
      </c>
      <c r="AR191" s="133" t="s">
        <v>178</v>
      </c>
      <c r="AT191" s="133" t="s">
        <v>153</v>
      </c>
      <c r="AU191" s="133" t="s">
        <v>76</v>
      </c>
      <c r="AY191" s="13" t="s">
        <v>152</v>
      </c>
      <c r="BE191" s="134">
        <f t="shared" si="24"/>
        <v>0</v>
      </c>
      <c r="BF191" s="134">
        <f t="shared" si="25"/>
        <v>0</v>
      </c>
      <c r="BG191" s="134">
        <f t="shared" si="26"/>
        <v>0</v>
      </c>
      <c r="BH191" s="134">
        <f t="shared" si="27"/>
        <v>0</v>
      </c>
      <c r="BI191" s="134">
        <f t="shared" si="28"/>
        <v>0</v>
      </c>
      <c r="BJ191" s="13" t="s">
        <v>76</v>
      </c>
      <c r="BK191" s="134">
        <f t="shared" si="29"/>
        <v>0</v>
      </c>
      <c r="BL191" s="13" t="s">
        <v>178</v>
      </c>
      <c r="BM191" s="133" t="s">
        <v>389</v>
      </c>
    </row>
    <row r="192" spans="2:65" s="1" customFormat="1" ht="16.5" customHeight="1" x14ac:dyDescent="0.2">
      <c r="B192" s="122"/>
      <c r="C192" s="123" t="s">
        <v>278</v>
      </c>
      <c r="D192" s="123" t="s">
        <v>153</v>
      </c>
      <c r="E192" s="124" t="s">
        <v>822</v>
      </c>
      <c r="F192" s="125" t="s">
        <v>823</v>
      </c>
      <c r="G192" s="126" t="s">
        <v>817</v>
      </c>
      <c r="H192" s="127">
        <v>1</v>
      </c>
      <c r="I192" s="128"/>
      <c r="J192" s="128">
        <f t="shared" si="20"/>
        <v>0</v>
      </c>
      <c r="K192" s="125" t="s">
        <v>1</v>
      </c>
      <c r="L192" s="25"/>
      <c r="M192" s="129" t="s">
        <v>1</v>
      </c>
      <c r="N192" s="130" t="s">
        <v>34</v>
      </c>
      <c r="O192" s="131">
        <v>0</v>
      </c>
      <c r="P192" s="131">
        <f t="shared" si="21"/>
        <v>0</v>
      </c>
      <c r="Q192" s="131">
        <v>0</v>
      </c>
      <c r="R192" s="131">
        <f t="shared" si="22"/>
        <v>0</v>
      </c>
      <c r="S192" s="131">
        <v>0</v>
      </c>
      <c r="T192" s="132">
        <f t="shared" si="23"/>
        <v>0</v>
      </c>
      <c r="AR192" s="133" t="s">
        <v>178</v>
      </c>
      <c r="AT192" s="133" t="s">
        <v>153</v>
      </c>
      <c r="AU192" s="133" t="s">
        <v>76</v>
      </c>
      <c r="AY192" s="13" t="s">
        <v>152</v>
      </c>
      <c r="BE192" s="134">
        <f t="shared" si="24"/>
        <v>0</v>
      </c>
      <c r="BF192" s="134">
        <f t="shared" si="25"/>
        <v>0</v>
      </c>
      <c r="BG192" s="134">
        <f t="shared" si="26"/>
        <v>0</v>
      </c>
      <c r="BH192" s="134">
        <f t="shared" si="27"/>
        <v>0</v>
      </c>
      <c r="BI192" s="134">
        <f t="shared" si="28"/>
        <v>0</v>
      </c>
      <c r="BJ192" s="13" t="s">
        <v>76</v>
      </c>
      <c r="BK192" s="134">
        <f t="shared" si="29"/>
        <v>0</v>
      </c>
      <c r="BL192" s="13" t="s">
        <v>178</v>
      </c>
      <c r="BM192" s="133" t="s">
        <v>392</v>
      </c>
    </row>
    <row r="193" spans="2:65" s="1" customFormat="1" ht="16.5" customHeight="1" x14ac:dyDescent="0.2">
      <c r="B193" s="122"/>
      <c r="C193" s="123" t="s">
        <v>393</v>
      </c>
      <c r="D193" s="123" t="s">
        <v>153</v>
      </c>
      <c r="E193" s="124" t="s">
        <v>824</v>
      </c>
      <c r="F193" s="125" t="s">
        <v>825</v>
      </c>
      <c r="G193" s="126" t="s">
        <v>817</v>
      </c>
      <c r="H193" s="127">
        <v>1</v>
      </c>
      <c r="I193" s="128"/>
      <c r="J193" s="128">
        <f t="shared" si="20"/>
        <v>0</v>
      </c>
      <c r="K193" s="125" t="s">
        <v>1</v>
      </c>
      <c r="L193" s="25"/>
      <c r="M193" s="129" t="s">
        <v>1</v>
      </c>
      <c r="N193" s="130" t="s">
        <v>34</v>
      </c>
      <c r="O193" s="131">
        <v>0</v>
      </c>
      <c r="P193" s="131">
        <f t="shared" si="21"/>
        <v>0</v>
      </c>
      <c r="Q193" s="131">
        <v>0</v>
      </c>
      <c r="R193" s="131">
        <f t="shared" si="22"/>
        <v>0</v>
      </c>
      <c r="S193" s="131">
        <v>0</v>
      </c>
      <c r="T193" s="132">
        <f t="shared" si="23"/>
        <v>0</v>
      </c>
      <c r="AR193" s="133" t="s">
        <v>178</v>
      </c>
      <c r="AT193" s="133" t="s">
        <v>153</v>
      </c>
      <c r="AU193" s="133" t="s">
        <v>76</v>
      </c>
      <c r="AY193" s="13" t="s">
        <v>152</v>
      </c>
      <c r="BE193" s="134">
        <f t="shared" si="24"/>
        <v>0</v>
      </c>
      <c r="BF193" s="134">
        <f t="shared" si="25"/>
        <v>0</v>
      </c>
      <c r="BG193" s="134">
        <f t="shared" si="26"/>
        <v>0</v>
      </c>
      <c r="BH193" s="134">
        <f t="shared" si="27"/>
        <v>0</v>
      </c>
      <c r="BI193" s="134">
        <f t="shared" si="28"/>
        <v>0</v>
      </c>
      <c r="BJ193" s="13" t="s">
        <v>76</v>
      </c>
      <c r="BK193" s="134">
        <f t="shared" si="29"/>
        <v>0</v>
      </c>
      <c r="BL193" s="13" t="s">
        <v>178</v>
      </c>
      <c r="BM193" s="133" t="s">
        <v>396</v>
      </c>
    </row>
    <row r="194" spans="2:65" s="1" customFormat="1" ht="16.5" customHeight="1" x14ac:dyDescent="0.2">
      <c r="B194" s="122"/>
      <c r="C194" s="123" t="s">
        <v>282</v>
      </c>
      <c r="D194" s="123" t="s">
        <v>153</v>
      </c>
      <c r="E194" s="124" t="s">
        <v>826</v>
      </c>
      <c r="F194" s="125" t="s">
        <v>827</v>
      </c>
      <c r="G194" s="126" t="s">
        <v>817</v>
      </c>
      <c r="H194" s="127">
        <v>2</v>
      </c>
      <c r="I194" s="128"/>
      <c r="J194" s="128">
        <f t="shared" si="20"/>
        <v>0</v>
      </c>
      <c r="K194" s="125" t="s">
        <v>1</v>
      </c>
      <c r="L194" s="25"/>
      <c r="M194" s="129" t="s">
        <v>1</v>
      </c>
      <c r="N194" s="130" t="s">
        <v>34</v>
      </c>
      <c r="O194" s="131">
        <v>0</v>
      </c>
      <c r="P194" s="131">
        <f t="shared" si="21"/>
        <v>0</v>
      </c>
      <c r="Q194" s="131">
        <v>0</v>
      </c>
      <c r="R194" s="131">
        <f t="shared" si="22"/>
        <v>0</v>
      </c>
      <c r="S194" s="131">
        <v>0</v>
      </c>
      <c r="T194" s="132">
        <f t="shared" si="23"/>
        <v>0</v>
      </c>
      <c r="AR194" s="133" t="s">
        <v>178</v>
      </c>
      <c r="AT194" s="133" t="s">
        <v>153</v>
      </c>
      <c r="AU194" s="133" t="s">
        <v>76</v>
      </c>
      <c r="AY194" s="13" t="s">
        <v>152</v>
      </c>
      <c r="BE194" s="134">
        <f t="shared" si="24"/>
        <v>0</v>
      </c>
      <c r="BF194" s="134">
        <f t="shared" si="25"/>
        <v>0</v>
      </c>
      <c r="BG194" s="134">
        <f t="shared" si="26"/>
        <v>0</v>
      </c>
      <c r="BH194" s="134">
        <f t="shared" si="27"/>
        <v>0</v>
      </c>
      <c r="BI194" s="134">
        <f t="shared" si="28"/>
        <v>0</v>
      </c>
      <c r="BJ194" s="13" t="s">
        <v>76</v>
      </c>
      <c r="BK194" s="134">
        <f t="shared" si="29"/>
        <v>0</v>
      </c>
      <c r="BL194" s="13" t="s">
        <v>178</v>
      </c>
      <c r="BM194" s="133" t="s">
        <v>400</v>
      </c>
    </row>
    <row r="195" spans="2:65" s="1" customFormat="1" ht="16.5" customHeight="1" x14ac:dyDescent="0.2">
      <c r="B195" s="122"/>
      <c r="C195" s="123" t="s">
        <v>401</v>
      </c>
      <c r="D195" s="123" t="s">
        <v>153</v>
      </c>
      <c r="E195" s="124" t="s">
        <v>828</v>
      </c>
      <c r="F195" s="125" t="s">
        <v>829</v>
      </c>
      <c r="G195" s="126" t="s">
        <v>817</v>
      </c>
      <c r="H195" s="127">
        <v>1</v>
      </c>
      <c r="I195" s="128"/>
      <c r="J195" s="128">
        <f t="shared" si="20"/>
        <v>0</v>
      </c>
      <c r="K195" s="125" t="s">
        <v>1</v>
      </c>
      <c r="L195" s="25"/>
      <c r="M195" s="129" t="s">
        <v>1</v>
      </c>
      <c r="N195" s="130" t="s">
        <v>34</v>
      </c>
      <c r="O195" s="131">
        <v>0</v>
      </c>
      <c r="P195" s="131">
        <f t="shared" si="21"/>
        <v>0</v>
      </c>
      <c r="Q195" s="131">
        <v>0</v>
      </c>
      <c r="R195" s="131">
        <f t="shared" si="22"/>
        <v>0</v>
      </c>
      <c r="S195" s="131">
        <v>0</v>
      </c>
      <c r="T195" s="132">
        <f t="shared" si="23"/>
        <v>0</v>
      </c>
      <c r="AR195" s="133" t="s">
        <v>178</v>
      </c>
      <c r="AT195" s="133" t="s">
        <v>153</v>
      </c>
      <c r="AU195" s="133" t="s">
        <v>76</v>
      </c>
      <c r="AY195" s="13" t="s">
        <v>152</v>
      </c>
      <c r="BE195" s="134">
        <f t="shared" si="24"/>
        <v>0</v>
      </c>
      <c r="BF195" s="134">
        <f t="shared" si="25"/>
        <v>0</v>
      </c>
      <c r="BG195" s="134">
        <f t="shared" si="26"/>
        <v>0</v>
      </c>
      <c r="BH195" s="134">
        <f t="shared" si="27"/>
        <v>0</v>
      </c>
      <c r="BI195" s="134">
        <f t="shared" si="28"/>
        <v>0</v>
      </c>
      <c r="BJ195" s="13" t="s">
        <v>76</v>
      </c>
      <c r="BK195" s="134">
        <f t="shared" si="29"/>
        <v>0</v>
      </c>
      <c r="BL195" s="13" t="s">
        <v>178</v>
      </c>
      <c r="BM195" s="133" t="s">
        <v>404</v>
      </c>
    </row>
    <row r="196" spans="2:65" s="1" customFormat="1" ht="16.5" customHeight="1" x14ac:dyDescent="0.2">
      <c r="B196" s="122"/>
      <c r="C196" s="123" t="s">
        <v>285</v>
      </c>
      <c r="D196" s="123" t="s">
        <v>153</v>
      </c>
      <c r="E196" s="124" t="s">
        <v>830</v>
      </c>
      <c r="F196" s="125" t="s">
        <v>831</v>
      </c>
      <c r="G196" s="126" t="s">
        <v>817</v>
      </c>
      <c r="H196" s="127">
        <v>1</v>
      </c>
      <c r="I196" s="128"/>
      <c r="J196" s="128">
        <f t="shared" si="20"/>
        <v>0</v>
      </c>
      <c r="K196" s="125" t="s">
        <v>1</v>
      </c>
      <c r="L196" s="25"/>
      <c r="M196" s="129" t="s">
        <v>1</v>
      </c>
      <c r="N196" s="130" t="s">
        <v>34</v>
      </c>
      <c r="O196" s="131">
        <v>0</v>
      </c>
      <c r="P196" s="131">
        <f t="shared" si="21"/>
        <v>0</v>
      </c>
      <c r="Q196" s="131">
        <v>0</v>
      </c>
      <c r="R196" s="131">
        <f t="shared" si="22"/>
        <v>0</v>
      </c>
      <c r="S196" s="131">
        <v>0</v>
      </c>
      <c r="T196" s="132">
        <f t="shared" si="23"/>
        <v>0</v>
      </c>
      <c r="AR196" s="133" t="s">
        <v>178</v>
      </c>
      <c r="AT196" s="133" t="s">
        <v>153</v>
      </c>
      <c r="AU196" s="133" t="s">
        <v>76</v>
      </c>
      <c r="AY196" s="13" t="s">
        <v>152</v>
      </c>
      <c r="BE196" s="134">
        <f t="shared" si="24"/>
        <v>0</v>
      </c>
      <c r="BF196" s="134">
        <f t="shared" si="25"/>
        <v>0</v>
      </c>
      <c r="BG196" s="134">
        <f t="shared" si="26"/>
        <v>0</v>
      </c>
      <c r="BH196" s="134">
        <f t="shared" si="27"/>
        <v>0</v>
      </c>
      <c r="BI196" s="134">
        <f t="shared" si="28"/>
        <v>0</v>
      </c>
      <c r="BJ196" s="13" t="s">
        <v>76</v>
      </c>
      <c r="BK196" s="134">
        <f t="shared" si="29"/>
        <v>0</v>
      </c>
      <c r="BL196" s="13" t="s">
        <v>178</v>
      </c>
      <c r="BM196" s="133" t="s">
        <v>407</v>
      </c>
    </row>
    <row r="197" spans="2:65" s="1" customFormat="1" ht="21.75" customHeight="1" x14ac:dyDescent="0.2">
      <c r="B197" s="122"/>
      <c r="C197" s="123" t="s">
        <v>408</v>
      </c>
      <c r="D197" s="123" t="s">
        <v>153</v>
      </c>
      <c r="E197" s="124" t="s">
        <v>832</v>
      </c>
      <c r="F197" s="125" t="s">
        <v>833</v>
      </c>
      <c r="G197" s="126" t="s">
        <v>817</v>
      </c>
      <c r="H197" s="127">
        <v>1</v>
      </c>
      <c r="I197" s="128"/>
      <c r="J197" s="128">
        <f t="shared" si="20"/>
        <v>0</v>
      </c>
      <c r="K197" s="125" t="s">
        <v>1</v>
      </c>
      <c r="L197" s="25"/>
      <c r="M197" s="129" t="s">
        <v>1</v>
      </c>
      <c r="N197" s="130" t="s">
        <v>34</v>
      </c>
      <c r="O197" s="131">
        <v>0</v>
      </c>
      <c r="P197" s="131">
        <f t="shared" si="21"/>
        <v>0</v>
      </c>
      <c r="Q197" s="131">
        <v>0</v>
      </c>
      <c r="R197" s="131">
        <f t="shared" si="22"/>
        <v>0</v>
      </c>
      <c r="S197" s="131">
        <v>0</v>
      </c>
      <c r="T197" s="132">
        <f t="shared" si="23"/>
        <v>0</v>
      </c>
      <c r="AR197" s="133" t="s">
        <v>178</v>
      </c>
      <c r="AT197" s="133" t="s">
        <v>153</v>
      </c>
      <c r="AU197" s="133" t="s">
        <v>76</v>
      </c>
      <c r="AY197" s="13" t="s">
        <v>152</v>
      </c>
      <c r="BE197" s="134">
        <f t="shared" si="24"/>
        <v>0</v>
      </c>
      <c r="BF197" s="134">
        <f t="shared" si="25"/>
        <v>0</v>
      </c>
      <c r="BG197" s="134">
        <f t="shared" si="26"/>
        <v>0</v>
      </c>
      <c r="BH197" s="134">
        <f t="shared" si="27"/>
        <v>0</v>
      </c>
      <c r="BI197" s="134">
        <f t="shared" si="28"/>
        <v>0</v>
      </c>
      <c r="BJ197" s="13" t="s">
        <v>76</v>
      </c>
      <c r="BK197" s="134">
        <f t="shared" si="29"/>
        <v>0</v>
      </c>
      <c r="BL197" s="13" t="s">
        <v>178</v>
      </c>
      <c r="BM197" s="133" t="s">
        <v>411</v>
      </c>
    </row>
    <row r="198" spans="2:65" s="1" customFormat="1" ht="21.75" customHeight="1" x14ac:dyDescent="0.2">
      <c r="B198" s="122"/>
      <c r="C198" s="123" t="s">
        <v>289</v>
      </c>
      <c r="D198" s="123" t="s">
        <v>153</v>
      </c>
      <c r="E198" s="124" t="s">
        <v>834</v>
      </c>
      <c r="F198" s="125" t="s">
        <v>835</v>
      </c>
      <c r="G198" s="126" t="s">
        <v>817</v>
      </c>
      <c r="H198" s="127">
        <v>1</v>
      </c>
      <c r="I198" s="128"/>
      <c r="J198" s="128">
        <f t="shared" si="20"/>
        <v>0</v>
      </c>
      <c r="K198" s="125" t="s">
        <v>1</v>
      </c>
      <c r="L198" s="25"/>
      <c r="M198" s="129" t="s">
        <v>1</v>
      </c>
      <c r="N198" s="130" t="s">
        <v>34</v>
      </c>
      <c r="O198" s="131">
        <v>0</v>
      </c>
      <c r="P198" s="131">
        <f t="shared" si="21"/>
        <v>0</v>
      </c>
      <c r="Q198" s="131">
        <v>0</v>
      </c>
      <c r="R198" s="131">
        <f t="shared" si="22"/>
        <v>0</v>
      </c>
      <c r="S198" s="131">
        <v>0</v>
      </c>
      <c r="T198" s="132">
        <f t="shared" si="23"/>
        <v>0</v>
      </c>
      <c r="AR198" s="133" t="s">
        <v>178</v>
      </c>
      <c r="AT198" s="133" t="s">
        <v>153</v>
      </c>
      <c r="AU198" s="133" t="s">
        <v>76</v>
      </c>
      <c r="AY198" s="13" t="s">
        <v>152</v>
      </c>
      <c r="BE198" s="134">
        <f t="shared" si="24"/>
        <v>0</v>
      </c>
      <c r="BF198" s="134">
        <f t="shared" si="25"/>
        <v>0</v>
      </c>
      <c r="BG198" s="134">
        <f t="shared" si="26"/>
        <v>0</v>
      </c>
      <c r="BH198" s="134">
        <f t="shared" si="27"/>
        <v>0</v>
      </c>
      <c r="BI198" s="134">
        <f t="shared" si="28"/>
        <v>0</v>
      </c>
      <c r="BJ198" s="13" t="s">
        <v>76</v>
      </c>
      <c r="BK198" s="134">
        <f t="shared" si="29"/>
        <v>0</v>
      </c>
      <c r="BL198" s="13" t="s">
        <v>178</v>
      </c>
      <c r="BM198" s="133" t="s">
        <v>414</v>
      </c>
    </row>
    <row r="199" spans="2:65" s="1" customFormat="1" ht="16.5" customHeight="1" x14ac:dyDescent="0.2">
      <c r="B199" s="122"/>
      <c r="C199" s="123" t="s">
        <v>415</v>
      </c>
      <c r="D199" s="123" t="s">
        <v>153</v>
      </c>
      <c r="E199" s="124" t="s">
        <v>836</v>
      </c>
      <c r="F199" s="125" t="s">
        <v>837</v>
      </c>
      <c r="G199" s="126" t="s">
        <v>817</v>
      </c>
      <c r="H199" s="127">
        <v>1</v>
      </c>
      <c r="I199" s="128"/>
      <c r="J199" s="128">
        <f t="shared" si="20"/>
        <v>0</v>
      </c>
      <c r="K199" s="125" t="s">
        <v>1</v>
      </c>
      <c r="L199" s="25"/>
      <c r="M199" s="129" t="s">
        <v>1</v>
      </c>
      <c r="N199" s="130" t="s">
        <v>34</v>
      </c>
      <c r="O199" s="131">
        <v>0</v>
      </c>
      <c r="P199" s="131">
        <f t="shared" si="21"/>
        <v>0</v>
      </c>
      <c r="Q199" s="131">
        <v>0</v>
      </c>
      <c r="R199" s="131">
        <f t="shared" si="22"/>
        <v>0</v>
      </c>
      <c r="S199" s="131">
        <v>0</v>
      </c>
      <c r="T199" s="132">
        <f t="shared" si="23"/>
        <v>0</v>
      </c>
      <c r="AR199" s="133" t="s">
        <v>178</v>
      </c>
      <c r="AT199" s="133" t="s">
        <v>153</v>
      </c>
      <c r="AU199" s="133" t="s">
        <v>76</v>
      </c>
      <c r="AY199" s="13" t="s">
        <v>152</v>
      </c>
      <c r="BE199" s="134">
        <f t="shared" si="24"/>
        <v>0</v>
      </c>
      <c r="BF199" s="134">
        <f t="shared" si="25"/>
        <v>0</v>
      </c>
      <c r="BG199" s="134">
        <f t="shared" si="26"/>
        <v>0</v>
      </c>
      <c r="BH199" s="134">
        <f t="shared" si="27"/>
        <v>0</v>
      </c>
      <c r="BI199" s="134">
        <f t="shared" si="28"/>
        <v>0</v>
      </c>
      <c r="BJ199" s="13" t="s">
        <v>76</v>
      </c>
      <c r="BK199" s="134">
        <f t="shared" si="29"/>
        <v>0</v>
      </c>
      <c r="BL199" s="13" t="s">
        <v>178</v>
      </c>
      <c r="BM199" s="133" t="s">
        <v>418</v>
      </c>
    </row>
    <row r="200" spans="2:65" s="1" customFormat="1" ht="16.5" customHeight="1" x14ac:dyDescent="0.2">
      <c r="B200" s="122"/>
      <c r="C200" s="123" t="s">
        <v>292</v>
      </c>
      <c r="D200" s="123" t="s">
        <v>153</v>
      </c>
      <c r="E200" s="124" t="s">
        <v>838</v>
      </c>
      <c r="F200" s="125" t="s">
        <v>839</v>
      </c>
      <c r="G200" s="126" t="s">
        <v>817</v>
      </c>
      <c r="H200" s="127">
        <v>1</v>
      </c>
      <c r="I200" s="128"/>
      <c r="J200" s="128">
        <f t="shared" si="20"/>
        <v>0</v>
      </c>
      <c r="K200" s="125" t="s">
        <v>1</v>
      </c>
      <c r="L200" s="25"/>
      <c r="M200" s="129" t="s">
        <v>1</v>
      </c>
      <c r="N200" s="130" t="s">
        <v>34</v>
      </c>
      <c r="O200" s="131">
        <v>0</v>
      </c>
      <c r="P200" s="131">
        <f t="shared" si="21"/>
        <v>0</v>
      </c>
      <c r="Q200" s="131">
        <v>0</v>
      </c>
      <c r="R200" s="131">
        <f t="shared" si="22"/>
        <v>0</v>
      </c>
      <c r="S200" s="131">
        <v>0</v>
      </c>
      <c r="T200" s="132">
        <f t="shared" si="23"/>
        <v>0</v>
      </c>
      <c r="AR200" s="133" t="s">
        <v>178</v>
      </c>
      <c r="AT200" s="133" t="s">
        <v>153</v>
      </c>
      <c r="AU200" s="133" t="s">
        <v>76</v>
      </c>
      <c r="AY200" s="13" t="s">
        <v>152</v>
      </c>
      <c r="BE200" s="134">
        <f t="shared" si="24"/>
        <v>0</v>
      </c>
      <c r="BF200" s="134">
        <f t="shared" si="25"/>
        <v>0</v>
      </c>
      <c r="BG200" s="134">
        <f t="shared" si="26"/>
        <v>0</v>
      </c>
      <c r="BH200" s="134">
        <f t="shared" si="27"/>
        <v>0</v>
      </c>
      <c r="BI200" s="134">
        <f t="shared" si="28"/>
        <v>0</v>
      </c>
      <c r="BJ200" s="13" t="s">
        <v>76</v>
      </c>
      <c r="BK200" s="134">
        <f t="shared" si="29"/>
        <v>0</v>
      </c>
      <c r="BL200" s="13" t="s">
        <v>178</v>
      </c>
      <c r="BM200" s="133" t="s">
        <v>421</v>
      </c>
    </row>
    <row r="201" spans="2:65" s="1" customFormat="1" ht="21.75" customHeight="1" x14ac:dyDescent="0.2">
      <c r="B201" s="122"/>
      <c r="C201" s="123" t="s">
        <v>422</v>
      </c>
      <c r="D201" s="123" t="s">
        <v>153</v>
      </c>
      <c r="E201" s="124" t="s">
        <v>840</v>
      </c>
      <c r="F201" s="125" t="s">
        <v>841</v>
      </c>
      <c r="G201" s="126" t="s">
        <v>817</v>
      </c>
      <c r="H201" s="127">
        <v>1</v>
      </c>
      <c r="I201" s="128"/>
      <c r="J201" s="128">
        <f t="shared" si="20"/>
        <v>0</v>
      </c>
      <c r="K201" s="125" t="s">
        <v>1</v>
      </c>
      <c r="L201" s="25"/>
      <c r="M201" s="129" t="s">
        <v>1</v>
      </c>
      <c r="N201" s="130" t="s">
        <v>34</v>
      </c>
      <c r="O201" s="131">
        <v>0</v>
      </c>
      <c r="P201" s="131">
        <f t="shared" si="21"/>
        <v>0</v>
      </c>
      <c r="Q201" s="131">
        <v>0</v>
      </c>
      <c r="R201" s="131">
        <f t="shared" si="22"/>
        <v>0</v>
      </c>
      <c r="S201" s="131">
        <v>0</v>
      </c>
      <c r="T201" s="132">
        <f t="shared" si="23"/>
        <v>0</v>
      </c>
      <c r="AR201" s="133" t="s">
        <v>178</v>
      </c>
      <c r="AT201" s="133" t="s">
        <v>153</v>
      </c>
      <c r="AU201" s="133" t="s">
        <v>76</v>
      </c>
      <c r="AY201" s="13" t="s">
        <v>152</v>
      </c>
      <c r="BE201" s="134">
        <f t="shared" si="24"/>
        <v>0</v>
      </c>
      <c r="BF201" s="134">
        <f t="shared" si="25"/>
        <v>0</v>
      </c>
      <c r="BG201" s="134">
        <f t="shared" si="26"/>
        <v>0</v>
      </c>
      <c r="BH201" s="134">
        <f t="shared" si="27"/>
        <v>0</v>
      </c>
      <c r="BI201" s="134">
        <f t="shared" si="28"/>
        <v>0</v>
      </c>
      <c r="BJ201" s="13" t="s">
        <v>76</v>
      </c>
      <c r="BK201" s="134">
        <f t="shared" si="29"/>
        <v>0</v>
      </c>
      <c r="BL201" s="13" t="s">
        <v>178</v>
      </c>
      <c r="BM201" s="133" t="s">
        <v>425</v>
      </c>
    </row>
    <row r="202" spans="2:65" s="1" customFormat="1" ht="16.5" customHeight="1" x14ac:dyDescent="0.2">
      <c r="B202" s="122"/>
      <c r="C202" s="123" t="s">
        <v>295</v>
      </c>
      <c r="D202" s="123" t="s">
        <v>153</v>
      </c>
      <c r="E202" s="124" t="s">
        <v>842</v>
      </c>
      <c r="F202" s="125" t="s">
        <v>1496</v>
      </c>
      <c r="G202" s="126" t="s">
        <v>817</v>
      </c>
      <c r="H202" s="127">
        <v>1</v>
      </c>
      <c r="I202" s="128"/>
      <c r="J202" s="128">
        <f t="shared" si="20"/>
        <v>0</v>
      </c>
      <c r="K202" s="125" t="s">
        <v>1</v>
      </c>
      <c r="L202" s="25"/>
      <c r="M202" s="129" t="s">
        <v>1</v>
      </c>
      <c r="N202" s="130" t="s">
        <v>34</v>
      </c>
      <c r="O202" s="131">
        <v>0</v>
      </c>
      <c r="P202" s="131">
        <f t="shared" si="21"/>
        <v>0</v>
      </c>
      <c r="Q202" s="131">
        <v>0</v>
      </c>
      <c r="R202" s="131">
        <f t="shared" si="22"/>
        <v>0</v>
      </c>
      <c r="S202" s="131">
        <v>0</v>
      </c>
      <c r="T202" s="132">
        <f t="shared" si="23"/>
        <v>0</v>
      </c>
      <c r="AR202" s="133" t="s">
        <v>178</v>
      </c>
      <c r="AT202" s="133" t="s">
        <v>153</v>
      </c>
      <c r="AU202" s="133" t="s">
        <v>76</v>
      </c>
      <c r="AY202" s="13" t="s">
        <v>152</v>
      </c>
      <c r="BE202" s="134">
        <f t="shared" si="24"/>
        <v>0</v>
      </c>
      <c r="BF202" s="134">
        <f t="shared" si="25"/>
        <v>0</v>
      </c>
      <c r="BG202" s="134">
        <f t="shared" si="26"/>
        <v>0</v>
      </c>
      <c r="BH202" s="134">
        <f t="shared" si="27"/>
        <v>0</v>
      </c>
      <c r="BI202" s="134">
        <f t="shared" si="28"/>
        <v>0</v>
      </c>
      <c r="BJ202" s="13" t="s">
        <v>76</v>
      </c>
      <c r="BK202" s="134">
        <f t="shared" si="29"/>
        <v>0</v>
      </c>
      <c r="BL202" s="13" t="s">
        <v>178</v>
      </c>
      <c r="BM202" s="133" t="s">
        <v>428</v>
      </c>
    </row>
    <row r="203" spans="2:65" s="1" customFormat="1" ht="16.5" customHeight="1" x14ac:dyDescent="0.2">
      <c r="B203" s="122"/>
      <c r="C203" s="123" t="s">
        <v>429</v>
      </c>
      <c r="D203" s="123" t="s">
        <v>153</v>
      </c>
      <c r="E203" s="124" t="s">
        <v>843</v>
      </c>
      <c r="F203" s="125" t="s">
        <v>844</v>
      </c>
      <c r="G203" s="126" t="s">
        <v>683</v>
      </c>
      <c r="H203" s="127">
        <v>1</v>
      </c>
      <c r="I203" s="128"/>
      <c r="J203" s="128">
        <f t="shared" si="20"/>
        <v>0</v>
      </c>
      <c r="K203" s="125" t="s">
        <v>1</v>
      </c>
      <c r="L203" s="25"/>
      <c r="M203" s="129" t="s">
        <v>1</v>
      </c>
      <c r="N203" s="130" t="s">
        <v>34</v>
      </c>
      <c r="O203" s="131">
        <v>0</v>
      </c>
      <c r="P203" s="131">
        <f t="shared" si="21"/>
        <v>0</v>
      </c>
      <c r="Q203" s="131">
        <v>0</v>
      </c>
      <c r="R203" s="131">
        <f t="shared" si="22"/>
        <v>0</v>
      </c>
      <c r="S203" s="131">
        <v>0</v>
      </c>
      <c r="T203" s="132">
        <f t="shared" si="23"/>
        <v>0</v>
      </c>
      <c r="AR203" s="133" t="s">
        <v>178</v>
      </c>
      <c r="AT203" s="133" t="s">
        <v>153</v>
      </c>
      <c r="AU203" s="133" t="s">
        <v>76</v>
      </c>
      <c r="AY203" s="13" t="s">
        <v>152</v>
      </c>
      <c r="BE203" s="134">
        <f t="shared" si="24"/>
        <v>0</v>
      </c>
      <c r="BF203" s="134">
        <f t="shared" si="25"/>
        <v>0</v>
      </c>
      <c r="BG203" s="134">
        <f t="shared" si="26"/>
        <v>0</v>
      </c>
      <c r="BH203" s="134">
        <f t="shared" si="27"/>
        <v>0</v>
      </c>
      <c r="BI203" s="134">
        <f t="shared" si="28"/>
        <v>0</v>
      </c>
      <c r="BJ203" s="13" t="s">
        <v>76</v>
      </c>
      <c r="BK203" s="134">
        <f t="shared" si="29"/>
        <v>0</v>
      </c>
      <c r="BL203" s="13" t="s">
        <v>178</v>
      </c>
      <c r="BM203" s="133" t="s">
        <v>432</v>
      </c>
    </row>
    <row r="204" spans="2:65" s="1" customFormat="1" ht="16.5" customHeight="1" x14ac:dyDescent="0.2">
      <c r="B204" s="122"/>
      <c r="C204" s="123" t="s">
        <v>297</v>
      </c>
      <c r="D204" s="123" t="s">
        <v>153</v>
      </c>
      <c r="E204" s="124" t="s">
        <v>845</v>
      </c>
      <c r="F204" s="125" t="s">
        <v>846</v>
      </c>
      <c r="G204" s="126" t="s">
        <v>817</v>
      </c>
      <c r="H204" s="127">
        <v>1</v>
      </c>
      <c r="I204" s="128"/>
      <c r="J204" s="128">
        <f t="shared" si="20"/>
        <v>0</v>
      </c>
      <c r="K204" s="125" t="s">
        <v>1</v>
      </c>
      <c r="L204" s="25"/>
      <c r="M204" s="129" t="s">
        <v>1</v>
      </c>
      <c r="N204" s="130" t="s">
        <v>34</v>
      </c>
      <c r="O204" s="131">
        <v>0</v>
      </c>
      <c r="P204" s="131">
        <f t="shared" si="21"/>
        <v>0</v>
      </c>
      <c r="Q204" s="131">
        <v>0</v>
      </c>
      <c r="R204" s="131">
        <f t="shared" si="22"/>
        <v>0</v>
      </c>
      <c r="S204" s="131">
        <v>0</v>
      </c>
      <c r="T204" s="132">
        <f t="shared" si="23"/>
        <v>0</v>
      </c>
      <c r="AR204" s="133" t="s">
        <v>178</v>
      </c>
      <c r="AT204" s="133" t="s">
        <v>153</v>
      </c>
      <c r="AU204" s="133" t="s">
        <v>76</v>
      </c>
      <c r="AY204" s="13" t="s">
        <v>152</v>
      </c>
      <c r="BE204" s="134">
        <f t="shared" si="24"/>
        <v>0</v>
      </c>
      <c r="BF204" s="134">
        <f t="shared" si="25"/>
        <v>0</v>
      </c>
      <c r="BG204" s="134">
        <f t="shared" si="26"/>
        <v>0</v>
      </c>
      <c r="BH204" s="134">
        <f t="shared" si="27"/>
        <v>0</v>
      </c>
      <c r="BI204" s="134">
        <f t="shared" si="28"/>
        <v>0</v>
      </c>
      <c r="BJ204" s="13" t="s">
        <v>76</v>
      </c>
      <c r="BK204" s="134">
        <f t="shared" si="29"/>
        <v>0</v>
      </c>
      <c r="BL204" s="13" t="s">
        <v>178</v>
      </c>
      <c r="BM204" s="133" t="s">
        <v>435</v>
      </c>
    </row>
    <row r="205" spans="2:65" s="1" customFormat="1" ht="16.5" customHeight="1" x14ac:dyDescent="0.2">
      <c r="B205" s="122"/>
      <c r="C205" s="123" t="s">
        <v>436</v>
      </c>
      <c r="D205" s="123" t="s">
        <v>153</v>
      </c>
      <c r="E205" s="124" t="s">
        <v>847</v>
      </c>
      <c r="F205" s="125" t="s">
        <v>848</v>
      </c>
      <c r="G205" s="126" t="s">
        <v>208</v>
      </c>
      <c r="H205" s="127">
        <v>0.13</v>
      </c>
      <c r="I205" s="128"/>
      <c r="J205" s="128">
        <f t="shared" si="20"/>
        <v>0</v>
      </c>
      <c r="K205" s="125" t="s">
        <v>1</v>
      </c>
      <c r="L205" s="25"/>
      <c r="M205" s="129" t="s">
        <v>1</v>
      </c>
      <c r="N205" s="130" t="s">
        <v>34</v>
      </c>
      <c r="O205" s="131">
        <v>0</v>
      </c>
      <c r="P205" s="131">
        <f t="shared" si="21"/>
        <v>0</v>
      </c>
      <c r="Q205" s="131">
        <v>0</v>
      </c>
      <c r="R205" s="131">
        <f t="shared" si="22"/>
        <v>0</v>
      </c>
      <c r="S205" s="131">
        <v>0</v>
      </c>
      <c r="T205" s="132">
        <f t="shared" si="23"/>
        <v>0</v>
      </c>
      <c r="AR205" s="133" t="s">
        <v>178</v>
      </c>
      <c r="AT205" s="133" t="s">
        <v>153</v>
      </c>
      <c r="AU205" s="133" t="s">
        <v>76</v>
      </c>
      <c r="AY205" s="13" t="s">
        <v>152</v>
      </c>
      <c r="BE205" s="134">
        <f t="shared" si="24"/>
        <v>0</v>
      </c>
      <c r="BF205" s="134">
        <f t="shared" si="25"/>
        <v>0</v>
      </c>
      <c r="BG205" s="134">
        <f t="shared" si="26"/>
        <v>0</v>
      </c>
      <c r="BH205" s="134">
        <f t="shared" si="27"/>
        <v>0</v>
      </c>
      <c r="BI205" s="134">
        <f t="shared" si="28"/>
        <v>0</v>
      </c>
      <c r="BJ205" s="13" t="s">
        <v>76</v>
      </c>
      <c r="BK205" s="134">
        <f t="shared" si="29"/>
        <v>0</v>
      </c>
      <c r="BL205" s="13" t="s">
        <v>178</v>
      </c>
      <c r="BM205" s="133" t="s">
        <v>439</v>
      </c>
    </row>
    <row r="206" spans="2:65" s="1" customFormat="1" ht="16.5" customHeight="1" x14ac:dyDescent="0.2">
      <c r="B206" s="122"/>
      <c r="C206" s="123" t="s">
        <v>300</v>
      </c>
      <c r="D206" s="123" t="s">
        <v>153</v>
      </c>
      <c r="E206" s="124" t="s">
        <v>849</v>
      </c>
      <c r="F206" s="125" t="s">
        <v>850</v>
      </c>
      <c r="G206" s="126" t="s">
        <v>817</v>
      </c>
      <c r="H206" s="127">
        <v>8</v>
      </c>
      <c r="I206" s="128"/>
      <c r="J206" s="128">
        <f t="shared" si="20"/>
        <v>0</v>
      </c>
      <c r="K206" s="125" t="s">
        <v>1</v>
      </c>
      <c r="L206" s="25"/>
      <c r="M206" s="129" t="s">
        <v>1</v>
      </c>
      <c r="N206" s="130" t="s">
        <v>34</v>
      </c>
      <c r="O206" s="131">
        <v>0</v>
      </c>
      <c r="P206" s="131">
        <f t="shared" si="21"/>
        <v>0</v>
      </c>
      <c r="Q206" s="131">
        <v>0</v>
      </c>
      <c r="R206" s="131">
        <f t="shared" si="22"/>
        <v>0</v>
      </c>
      <c r="S206" s="131">
        <v>0</v>
      </c>
      <c r="T206" s="132">
        <f t="shared" si="23"/>
        <v>0</v>
      </c>
      <c r="AR206" s="133" t="s">
        <v>178</v>
      </c>
      <c r="AT206" s="133" t="s">
        <v>153</v>
      </c>
      <c r="AU206" s="133" t="s">
        <v>76</v>
      </c>
      <c r="AY206" s="13" t="s">
        <v>152</v>
      </c>
      <c r="BE206" s="134">
        <f t="shared" si="24"/>
        <v>0</v>
      </c>
      <c r="BF206" s="134">
        <f t="shared" si="25"/>
        <v>0</v>
      </c>
      <c r="BG206" s="134">
        <f t="shared" si="26"/>
        <v>0</v>
      </c>
      <c r="BH206" s="134">
        <f t="shared" si="27"/>
        <v>0</v>
      </c>
      <c r="BI206" s="134">
        <f t="shared" si="28"/>
        <v>0</v>
      </c>
      <c r="BJ206" s="13" t="s">
        <v>76</v>
      </c>
      <c r="BK206" s="134">
        <f t="shared" si="29"/>
        <v>0</v>
      </c>
      <c r="BL206" s="13" t="s">
        <v>178</v>
      </c>
      <c r="BM206" s="133" t="s">
        <v>442</v>
      </c>
    </row>
    <row r="207" spans="2:65" s="1" customFormat="1" ht="16.5" customHeight="1" x14ac:dyDescent="0.2">
      <c r="B207" s="122"/>
      <c r="C207" s="123" t="s">
        <v>443</v>
      </c>
      <c r="D207" s="123" t="s">
        <v>153</v>
      </c>
      <c r="E207" s="124" t="s">
        <v>851</v>
      </c>
      <c r="F207" s="125" t="s">
        <v>852</v>
      </c>
      <c r="G207" s="126" t="s">
        <v>817</v>
      </c>
      <c r="H207" s="127">
        <v>2</v>
      </c>
      <c r="I207" s="128"/>
      <c r="J207" s="128">
        <f t="shared" si="20"/>
        <v>0</v>
      </c>
      <c r="K207" s="125" t="s">
        <v>1</v>
      </c>
      <c r="L207" s="25"/>
      <c r="M207" s="129" t="s">
        <v>1</v>
      </c>
      <c r="N207" s="130" t="s">
        <v>34</v>
      </c>
      <c r="O207" s="131">
        <v>0</v>
      </c>
      <c r="P207" s="131">
        <f t="shared" si="21"/>
        <v>0</v>
      </c>
      <c r="Q207" s="131">
        <v>0</v>
      </c>
      <c r="R207" s="131">
        <f t="shared" si="22"/>
        <v>0</v>
      </c>
      <c r="S207" s="131">
        <v>0</v>
      </c>
      <c r="T207" s="132">
        <f t="shared" si="23"/>
        <v>0</v>
      </c>
      <c r="AR207" s="133" t="s">
        <v>178</v>
      </c>
      <c r="AT207" s="133" t="s">
        <v>153</v>
      </c>
      <c r="AU207" s="133" t="s">
        <v>76</v>
      </c>
      <c r="AY207" s="13" t="s">
        <v>152</v>
      </c>
      <c r="BE207" s="134">
        <f t="shared" si="24"/>
        <v>0</v>
      </c>
      <c r="BF207" s="134">
        <f t="shared" si="25"/>
        <v>0</v>
      </c>
      <c r="BG207" s="134">
        <f t="shared" si="26"/>
        <v>0</v>
      </c>
      <c r="BH207" s="134">
        <f t="shared" si="27"/>
        <v>0</v>
      </c>
      <c r="BI207" s="134">
        <f t="shared" si="28"/>
        <v>0</v>
      </c>
      <c r="BJ207" s="13" t="s">
        <v>76</v>
      </c>
      <c r="BK207" s="134">
        <f t="shared" si="29"/>
        <v>0</v>
      </c>
      <c r="BL207" s="13" t="s">
        <v>178</v>
      </c>
      <c r="BM207" s="133" t="s">
        <v>446</v>
      </c>
    </row>
    <row r="208" spans="2:65" s="1" customFormat="1" ht="16.5" customHeight="1" x14ac:dyDescent="0.2">
      <c r="B208" s="122"/>
      <c r="C208" s="123" t="s">
        <v>302</v>
      </c>
      <c r="D208" s="123" t="s">
        <v>153</v>
      </c>
      <c r="E208" s="124" t="s">
        <v>853</v>
      </c>
      <c r="F208" s="125" t="s">
        <v>854</v>
      </c>
      <c r="G208" s="126" t="s">
        <v>683</v>
      </c>
      <c r="H208" s="127">
        <v>2</v>
      </c>
      <c r="I208" s="128"/>
      <c r="J208" s="128">
        <f t="shared" si="20"/>
        <v>0</v>
      </c>
      <c r="K208" s="125" t="s">
        <v>1</v>
      </c>
      <c r="L208" s="25"/>
      <c r="M208" s="129" t="s">
        <v>1</v>
      </c>
      <c r="N208" s="130" t="s">
        <v>34</v>
      </c>
      <c r="O208" s="131">
        <v>0</v>
      </c>
      <c r="P208" s="131">
        <f t="shared" si="21"/>
        <v>0</v>
      </c>
      <c r="Q208" s="131">
        <v>0</v>
      </c>
      <c r="R208" s="131">
        <f t="shared" si="22"/>
        <v>0</v>
      </c>
      <c r="S208" s="131">
        <v>0</v>
      </c>
      <c r="T208" s="132">
        <f t="shared" si="23"/>
        <v>0</v>
      </c>
      <c r="AR208" s="133" t="s">
        <v>178</v>
      </c>
      <c r="AT208" s="133" t="s">
        <v>153</v>
      </c>
      <c r="AU208" s="133" t="s">
        <v>76</v>
      </c>
      <c r="AY208" s="13" t="s">
        <v>152</v>
      </c>
      <c r="BE208" s="134">
        <f t="shared" si="24"/>
        <v>0</v>
      </c>
      <c r="BF208" s="134">
        <f t="shared" si="25"/>
        <v>0</v>
      </c>
      <c r="BG208" s="134">
        <f t="shared" si="26"/>
        <v>0</v>
      </c>
      <c r="BH208" s="134">
        <f t="shared" si="27"/>
        <v>0</v>
      </c>
      <c r="BI208" s="134">
        <f t="shared" si="28"/>
        <v>0</v>
      </c>
      <c r="BJ208" s="13" t="s">
        <v>76</v>
      </c>
      <c r="BK208" s="134">
        <f t="shared" si="29"/>
        <v>0</v>
      </c>
      <c r="BL208" s="13" t="s">
        <v>178</v>
      </c>
      <c r="BM208" s="133" t="s">
        <v>449</v>
      </c>
    </row>
    <row r="209" spans="2:65" s="1" customFormat="1" ht="21.75" customHeight="1" x14ac:dyDescent="0.2">
      <c r="B209" s="122"/>
      <c r="C209" s="123" t="s">
        <v>450</v>
      </c>
      <c r="D209" s="123" t="s">
        <v>153</v>
      </c>
      <c r="E209" s="124" t="s">
        <v>855</v>
      </c>
      <c r="F209" s="125" t="s">
        <v>856</v>
      </c>
      <c r="G209" s="126" t="s">
        <v>817</v>
      </c>
      <c r="H209" s="127">
        <v>1</v>
      </c>
      <c r="I209" s="128"/>
      <c r="J209" s="128">
        <f t="shared" si="20"/>
        <v>0</v>
      </c>
      <c r="K209" s="125" t="s">
        <v>1</v>
      </c>
      <c r="L209" s="25"/>
      <c r="M209" s="129" t="s">
        <v>1</v>
      </c>
      <c r="N209" s="130" t="s">
        <v>34</v>
      </c>
      <c r="O209" s="131">
        <v>0</v>
      </c>
      <c r="P209" s="131">
        <f t="shared" si="21"/>
        <v>0</v>
      </c>
      <c r="Q209" s="131">
        <v>0</v>
      </c>
      <c r="R209" s="131">
        <f t="shared" si="22"/>
        <v>0</v>
      </c>
      <c r="S209" s="131">
        <v>0</v>
      </c>
      <c r="T209" s="132">
        <f t="shared" si="23"/>
        <v>0</v>
      </c>
      <c r="AR209" s="133" t="s">
        <v>178</v>
      </c>
      <c r="AT209" s="133" t="s">
        <v>153</v>
      </c>
      <c r="AU209" s="133" t="s">
        <v>76</v>
      </c>
      <c r="AY209" s="13" t="s">
        <v>152</v>
      </c>
      <c r="BE209" s="134">
        <f t="shared" si="24"/>
        <v>0</v>
      </c>
      <c r="BF209" s="134">
        <f t="shared" si="25"/>
        <v>0</v>
      </c>
      <c r="BG209" s="134">
        <f t="shared" si="26"/>
        <v>0</v>
      </c>
      <c r="BH209" s="134">
        <f t="shared" si="27"/>
        <v>0</v>
      </c>
      <c r="BI209" s="134">
        <f t="shared" si="28"/>
        <v>0</v>
      </c>
      <c r="BJ209" s="13" t="s">
        <v>76</v>
      </c>
      <c r="BK209" s="134">
        <f t="shared" si="29"/>
        <v>0</v>
      </c>
      <c r="BL209" s="13" t="s">
        <v>178</v>
      </c>
      <c r="BM209" s="133" t="s">
        <v>453</v>
      </c>
    </row>
    <row r="210" spans="2:65" s="1" customFormat="1" ht="24.2" customHeight="1" x14ac:dyDescent="0.2">
      <c r="B210" s="122"/>
      <c r="C210" s="123" t="s">
        <v>306</v>
      </c>
      <c r="D210" s="123" t="s">
        <v>153</v>
      </c>
      <c r="E210" s="124" t="s">
        <v>857</v>
      </c>
      <c r="F210" s="125" t="s">
        <v>858</v>
      </c>
      <c r="G210" s="126" t="s">
        <v>817</v>
      </c>
      <c r="H210" s="127">
        <v>1</v>
      </c>
      <c r="I210" s="128"/>
      <c r="J210" s="128">
        <f t="shared" si="20"/>
        <v>0</v>
      </c>
      <c r="K210" s="125" t="s">
        <v>1</v>
      </c>
      <c r="L210" s="25"/>
      <c r="M210" s="129" t="s">
        <v>1</v>
      </c>
      <c r="N210" s="130" t="s">
        <v>34</v>
      </c>
      <c r="O210" s="131">
        <v>0</v>
      </c>
      <c r="P210" s="131">
        <f t="shared" si="21"/>
        <v>0</v>
      </c>
      <c r="Q210" s="131">
        <v>0</v>
      </c>
      <c r="R210" s="131">
        <f t="shared" si="22"/>
        <v>0</v>
      </c>
      <c r="S210" s="131">
        <v>0</v>
      </c>
      <c r="T210" s="132">
        <f t="shared" si="23"/>
        <v>0</v>
      </c>
      <c r="AR210" s="133" t="s">
        <v>178</v>
      </c>
      <c r="AT210" s="133" t="s">
        <v>153</v>
      </c>
      <c r="AU210" s="133" t="s">
        <v>76</v>
      </c>
      <c r="AY210" s="13" t="s">
        <v>152</v>
      </c>
      <c r="BE210" s="134">
        <f t="shared" si="24"/>
        <v>0</v>
      </c>
      <c r="BF210" s="134">
        <f t="shared" si="25"/>
        <v>0</v>
      </c>
      <c r="BG210" s="134">
        <f t="shared" si="26"/>
        <v>0</v>
      </c>
      <c r="BH210" s="134">
        <f t="shared" si="27"/>
        <v>0</v>
      </c>
      <c r="BI210" s="134">
        <f t="shared" si="28"/>
        <v>0</v>
      </c>
      <c r="BJ210" s="13" t="s">
        <v>76</v>
      </c>
      <c r="BK210" s="134">
        <f t="shared" si="29"/>
        <v>0</v>
      </c>
      <c r="BL210" s="13" t="s">
        <v>178</v>
      </c>
      <c r="BM210" s="133" t="s">
        <v>456</v>
      </c>
    </row>
    <row r="211" spans="2:65" s="1" customFormat="1" ht="16.5" customHeight="1" x14ac:dyDescent="0.2">
      <c r="B211" s="122"/>
      <c r="C211" s="123" t="s">
        <v>459</v>
      </c>
      <c r="D211" s="123" t="s">
        <v>153</v>
      </c>
      <c r="E211" s="124" t="s">
        <v>859</v>
      </c>
      <c r="F211" s="125" t="s">
        <v>860</v>
      </c>
      <c r="G211" s="126" t="s">
        <v>817</v>
      </c>
      <c r="H211" s="127">
        <v>3</v>
      </c>
      <c r="I211" s="128"/>
      <c r="J211" s="128">
        <f t="shared" si="20"/>
        <v>0</v>
      </c>
      <c r="K211" s="125" t="s">
        <v>1</v>
      </c>
      <c r="L211" s="25"/>
      <c r="M211" s="129" t="s">
        <v>1</v>
      </c>
      <c r="N211" s="130" t="s">
        <v>34</v>
      </c>
      <c r="O211" s="131">
        <v>0</v>
      </c>
      <c r="P211" s="131">
        <f t="shared" si="21"/>
        <v>0</v>
      </c>
      <c r="Q211" s="131">
        <v>0</v>
      </c>
      <c r="R211" s="131">
        <f t="shared" si="22"/>
        <v>0</v>
      </c>
      <c r="S211" s="131">
        <v>0</v>
      </c>
      <c r="T211" s="132">
        <f t="shared" si="23"/>
        <v>0</v>
      </c>
      <c r="AR211" s="133" t="s">
        <v>178</v>
      </c>
      <c r="AT211" s="133" t="s">
        <v>153</v>
      </c>
      <c r="AU211" s="133" t="s">
        <v>76</v>
      </c>
      <c r="AY211" s="13" t="s">
        <v>152</v>
      </c>
      <c r="BE211" s="134">
        <f t="shared" si="24"/>
        <v>0</v>
      </c>
      <c r="BF211" s="134">
        <f t="shared" si="25"/>
        <v>0</v>
      </c>
      <c r="BG211" s="134">
        <f t="shared" si="26"/>
        <v>0</v>
      </c>
      <c r="BH211" s="134">
        <f t="shared" si="27"/>
        <v>0</v>
      </c>
      <c r="BI211" s="134">
        <f t="shared" si="28"/>
        <v>0</v>
      </c>
      <c r="BJ211" s="13" t="s">
        <v>76</v>
      </c>
      <c r="BK211" s="134">
        <f t="shared" si="29"/>
        <v>0</v>
      </c>
      <c r="BL211" s="13" t="s">
        <v>178</v>
      </c>
      <c r="BM211" s="133" t="s">
        <v>462</v>
      </c>
    </row>
    <row r="212" spans="2:65" s="1" customFormat="1" ht="16.5" customHeight="1" x14ac:dyDescent="0.2">
      <c r="B212" s="122"/>
      <c r="C212" s="123" t="s">
        <v>309</v>
      </c>
      <c r="D212" s="123" t="s">
        <v>153</v>
      </c>
      <c r="E212" s="124" t="s">
        <v>861</v>
      </c>
      <c r="F212" s="125" t="s">
        <v>862</v>
      </c>
      <c r="G212" s="126" t="s">
        <v>817</v>
      </c>
      <c r="H212" s="127">
        <v>1</v>
      </c>
      <c r="I212" s="128"/>
      <c r="J212" s="128">
        <f t="shared" si="20"/>
        <v>0</v>
      </c>
      <c r="K212" s="125" t="s">
        <v>1</v>
      </c>
      <c r="L212" s="25"/>
      <c r="M212" s="129" t="s">
        <v>1</v>
      </c>
      <c r="N212" s="130" t="s">
        <v>34</v>
      </c>
      <c r="O212" s="131">
        <v>0</v>
      </c>
      <c r="P212" s="131">
        <f t="shared" si="21"/>
        <v>0</v>
      </c>
      <c r="Q212" s="131">
        <v>0</v>
      </c>
      <c r="R212" s="131">
        <f t="shared" si="22"/>
        <v>0</v>
      </c>
      <c r="S212" s="131">
        <v>0</v>
      </c>
      <c r="T212" s="132">
        <f t="shared" si="23"/>
        <v>0</v>
      </c>
      <c r="AR212" s="133" t="s">
        <v>178</v>
      </c>
      <c r="AT212" s="133" t="s">
        <v>153</v>
      </c>
      <c r="AU212" s="133" t="s">
        <v>76</v>
      </c>
      <c r="AY212" s="13" t="s">
        <v>152</v>
      </c>
      <c r="BE212" s="134">
        <f t="shared" si="24"/>
        <v>0</v>
      </c>
      <c r="BF212" s="134">
        <f t="shared" si="25"/>
        <v>0</v>
      </c>
      <c r="BG212" s="134">
        <f t="shared" si="26"/>
        <v>0</v>
      </c>
      <c r="BH212" s="134">
        <f t="shared" si="27"/>
        <v>0</v>
      </c>
      <c r="BI212" s="134">
        <f t="shared" si="28"/>
        <v>0</v>
      </c>
      <c r="BJ212" s="13" t="s">
        <v>76</v>
      </c>
      <c r="BK212" s="134">
        <f t="shared" si="29"/>
        <v>0</v>
      </c>
      <c r="BL212" s="13" t="s">
        <v>178</v>
      </c>
      <c r="BM212" s="133" t="s">
        <v>467</v>
      </c>
    </row>
    <row r="213" spans="2:65" s="1" customFormat="1" ht="16.5" customHeight="1" x14ac:dyDescent="0.2">
      <c r="B213" s="122"/>
      <c r="C213" s="123" t="s">
        <v>470</v>
      </c>
      <c r="D213" s="123" t="s">
        <v>153</v>
      </c>
      <c r="E213" s="124" t="s">
        <v>863</v>
      </c>
      <c r="F213" s="125" t="s">
        <v>864</v>
      </c>
      <c r="G213" s="126" t="s">
        <v>208</v>
      </c>
      <c r="H213" s="127">
        <v>0.17699999999999999</v>
      </c>
      <c r="I213" s="128"/>
      <c r="J213" s="128">
        <f t="shared" si="20"/>
        <v>0</v>
      </c>
      <c r="K213" s="125" t="s">
        <v>1</v>
      </c>
      <c r="L213" s="25"/>
      <c r="M213" s="129" t="s">
        <v>1</v>
      </c>
      <c r="N213" s="130" t="s">
        <v>34</v>
      </c>
      <c r="O213" s="131">
        <v>0</v>
      </c>
      <c r="P213" s="131">
        <f t="shared" si="21"/>
        <v>0</v>
      </c>
      <c r="Q213" s="131">
        <v>0</v>
      </c>
      <c r="R213" s="131">
        <f t="shared" si="22"/>
        <v>0</v>
      </c>
      <c r="S213" s="131">
        <v>0</v>
      </c>
      <c r="T213" s="132">
        <f t="shared" si="23"/>
        <v>0</v>
      </c>
      <c r="AR213" s="133" t="s">
        <v>178</v>
      </c>
      <c r="AT213" s="133" t="s">
        <v>153</v>
      </c>
      <c r="AU213" s="133" t="s">
        <v>76</v>
      </c>
      <c r="AY213" s="13" t="s">
        <v>152</v>
      </c>
      <c r="BE213" s="134">
        <f t="shared" si="24"/>
        <v>0</v>
      </c>
      <c r="BF213" s="134">
        <f t="shared" si="25"/>
        <v>0</v>
      </c>
      <c r="BG213" s="134">
        <f t="shared" si="26"/>
        <v>0</v>
      </c>
      <c r="BH213" s="134">
        <f t="shared" si="27"/>
        <v>0</v>
      </c>
      <c r="BI213" s="134">
        <f t="shared" si="28"/>
        <v>0</v>
      </c>
      <c r="BJ213" s="13" t="s">
        <v>76</v>
      </c>
      <c r="BK213" s="134">
        <f t="shared" si="29"/>
        <v>0</v>
      </c>
      <c r="BL213" s="13" t="s">
        <v>178</v>
      </c>
      <c r="BM213" s="133" t="s">
        <v>473</v>
      </c>
    </row>
    <row r="214" spans="2:65" s="1" customFormat="1" ht="16.5" customHeight="1" x14ac:dyDescent="0.2">
      <c r="B214" s="122"/>
      <c r="C214" s="123" t="s">
        <v>313</v>
      </c>
      <c r="D214" s="123" t="s">
        <v>153</v>
      </c>
      <c r="E214" s="124" t="s">
        <v>865</v>
      </c>
      <c r="F214" s="125" t="s">
        <v>866</v>
      </c>
      <c r="G214" s="126" t="s">
        <v>208</v>
      </c>
      <c r="H214" s="127">
        <v>0.17699999999999999</v>
      </c>
      <c r="I214" s="128"/>
      <c r="J214" s="128">
        <f t="shared" si="20"/>
        <v>0</v>
      </c>
      <c r="K214" s="125" t="s">
        <v>1</v>
      </c>
      <c r="L214" s="25"/>
      <c r="M214" s="129" t="s">
        <v>1</v>
      </c>
      <c r="N214" s="130" t="s">
        <v>34</v>
      </c>
      <c r="O214" s="131">
        <v>0</v>
      </c>
      <c r="P214" s="131">
        <f t="shared" si="21"/>
        <v>0</v>
      </c>
      <c r="Q214" s="131">
        <v>0</v>
      </c>
      <c r="R214" s="131">
        <f t="shared" si="22"/>
        <v>0</v>
      </c>
      <c r="S214" s="131">
        <v>0</v>
      </c>
      <c r="T214" s="132">
        <f t="shared" si="23"/>
        <v>0</v>
      </c>
      <c r="AR214" s="133" t="s">
        <v>178</v>
      </c>
      <c r="AT214" s="133" t="s">
        <v>153</v>
      </c>
      <c r="AU214" s="133" t="s">
        <v>76</v>
      </c>
      <c r="AY214" s="13" t="s">
        <v>152</v>
      </c>
      <c r="BE214" s="134">
        <f t="shared" si="24"/>
        <v>0</v>
      </c>
      <c r="BF214" s="134">
        <f t="shared" si="25"/>
        <v>0</v>
      </c>
      <c r="BG214" s="134">
        <f t="shared" si="26"/>
        <v>0</v>
      </c>
      <c r="BH214" s="134">
        <f t="shared" si="27"/>
        <v>0</v>
      </c>
      <c r="BI214" s="134">
        <f t="shared" si="28"/>
        <v>0</v>
      </c>
      <c r="BJ214" s="13" t="s">
        <v>76</v>
      </c>
      <c r="BK214" s="134">
        <f t="shared" si="29"/>
        <v>0</v>
      </c>
      <c r="BL214" s="13" t="s">
        <v>178</v>
      </c>
      <c r="BM214" s="133" t="s">
        <v>476</v>
      </c>
    </row>
    <row r="215" spans="2:65" s="1" customFormat="1" ht="16.5" customHeight="1" x14ac:dyDescent="0.2">
      <c r="B215" s="122"/>
      <c r="C215" s="123" t="s">
        <v>477</v>
      </c>
      <c r="D215" s="123" t="s">
        <v>153</v>
      </c>
      <c r="E215" s="124" t="s">
        <v>867</v>
      </c>
      <c r="F215" s="125" t="s">
        <v>868</v>
      </c>
      <c r="G215" s="126" t="s">
        <v>208</v>
      </c>
      <c r="H215" s="127">
        <v>0.17699999999999999</v>
      </c>
      <c r="I215" s="128"/>
      <c r="J215" s="128">
        <f t="shared" si="20"/>
        <v>0</v>
      </c>
      <c r="K215" s="125" t="s">
        <v>1</v>
      </c>
      <c r="L215" s="25"/>
      <c r="M215" s="129" t="s">
        <v>1</v>
      </c>
      <c r="N215" s="130" t="s">
        <v>34</v>
      </c>
      <c r="O215" s="131">
        <v>0</v>
      </c>
      <c r="P215" s="131">
        <f t="shared" si="21"/>
        <v>0</v>
      </c>
      <c r="Q215" s="131">
        <v>0</v>
      </c>
      <c r="R215" s="131">
        <f t="shared" si="22"/>
        <v>0</v>
      </c>
      <c r="S215" s="131">
        <v>0</v>
      </c>
      <c r="T215" s="132">
        <f t="shared" si="23"/>
        <v>0</v>
      </c>
      <c r="AR215" s="133" t="s">
        <v>178</v>
      </c>
      <c r="AT215" s="133" t="s">
        <v>153</v>
      </c>
      <c r="AU215" s="133" t="s">
        <v>76</v>
      </c>
      <c r="AY215" s="13" t="s">
        <v>152</v>
      </c>
      <c r="BE215" s="134">
        <f t="shared" si="24"/>
        <v>0</v>
      </c>
      <c r="BF215" s="134">
        <f t="shared" si="25"/>
        <v>0</v>
      </c>
      <c r="BG215" s="134">
        <f t="shared" si="26"/>
        <v>0</v>
      </c>
      <c r="BH215" s="134">
        <f t="shared" si="27"/>
        <v>0</v>
      </c>
      <c r="BI215" s="134">
        <f t="shared" si="28"/>
        <v>0</v>
      </c>
      <c r="BJ215" s="13" t="s">
        <v>76</v>
      </c>
      <c r="BK215" s="134">
        <f t="shared" si="29"/>
        <v>0</v>
      </c>
      <c r="BL215" s="13" t="s">
        <v>178</v>
      </c>
      <c r="BM215" s="133" t="s">
        <v>480</v>
      </c>
    </row>
    <row r="216" spans="2:65" s="1" customFormat="1" ht="21.75" customHeight="1" x14ac:dyDescent="0.2">
      <c r="B216" s="122"/>
      <c r="C216" s="123" t="s">
        <v>316</v>
      </c>
      <c r="D216" s="123" t="s">
        <v>153</v>
      </c>
      <c r="E216" s="124" t="s">
        <v>869</v>
      </c>
      <c r="F216" s="125" t="s">
        <v>870</v>
      </c>
      <c r="G216" s="126" t="s">
        <v>208</v>
      </c>
      <c r="H216" s="127">
        <v>1.593</v>
      </c>
      <c r="I216" s="128"/>
      <c r="J216" s="128">
        <f t="shared" si="20"/>
        <v>0</v>
      </c>
      <c r="K216" s="125" t="s">
        <v>1</v>
      </c>
      <c r="L216" s="25"/>
      <c r="M216" s="129" t="s">
        <v>1</v>
      </c>
      <c r="N216" s="130" t="s">
        <v>34</v>
      </c>
      <c r="O216" s="131">
        <v>0</v>
      </c>
      <c r="P216" s="131">
        <f t="shared" si="21"/>
        <v>0</v>
      </c>
      <c r="Q216" s="131">
        <v>0</v>
      </c>
      <c r="R216" s="131">
        <f t="shared" si="22"/>
        <v>0</v>
      </c>
      <c r="S216" s="131">
        <v>0</v>
      </c>
      <c r="T216" s="132">
        <f t="shared" si="23"/>
        <v>0</v>
      </c>
      <c r="AR216" s="133" t="s">
        <v>178</v>
      </c>
      <c r="AT216" s="133" t="s">
        <v>153</v>
      </c>
      <c r="AU216" s="133" t="s">
        <v>76</v>
      </c>
      <c r="AY216" s="13" t="s">
        <v>152</v>
      </c>
      <c r="BE216" s="134">
        <f t="shared" si="24"/>
        <v>0</v>
      </c>
      <c r="BF216" s="134">
        <f t="shared" si="25"/>
        <v>0</v>
      </c>
      <c r="BG216" s="134">
        <f t="shared" si="26"/>
        <v>0</v>
      </c>
      <c r="BH216" s="134">
        <f t="shared" si="27"/>
        <v>0</v>
      </c>
      <c r="BI216" s="134">
        <f t="shared" si="28"/>
        <v>0</v>
      </c>
      <c r="BJ216" s="13" t="s">
        <v>76</v>
      </c>
      <c r="BK216" s="134">
        <f t="shared" si="29"/>
        <v>0</v>
      </c>
      <c r="BL216" s="13" t="s">
        <v>178</v>
      </c>
      <c r="BM216" s="133" t="s">
        <v>483</v>
      </c>
    </row>
    <row r="217" spans="2:65" s="10" customFormat="1" ht="25.9" customHeight="1" x14ac:dyDescent="0.2">
      <c r="B217" s="113"/>
      <c r="D217" s="114" t="s">
        <v>68</v>
      </c>
      <c r="E217" s="115" t="s">
        <v>871</v>
      </c>
      <c r="F217" s="115" t="s">
        <v>872</v>
      </c>
      <c r="J217" s="116">
        <f>BK217</f>
        <v>0</v>
      </c>
      <c r="L217" s="113"/>
      <c r="M217" s="117"/>
      <c r="P217" s="118">
        <f>SUM(P218:P225)</f>
        <v>0</v>
      </c>
      <c r="R217" s="118">
        <f>SUM(R218:R225)</f>
        <v>0</v>
      </c>
      <c r="T217" s="119">
        <f>SUM(T218:T225)</f>
        <v>0</v>
      </c>
      <c r="AR217" s="114" t="s">
        <v>78</v>
      </c>
      <c r="AT217" s="120" t="s">
        <v>68</v>
      </c>
      <c r="AU217" s="120" t="s">
        <v>69</v>
      </c>
      <c r="AY217" s="114" t="s">
        <v>152</v>
      </c>
      <c r="BK217" s="121">
        <f>SUM(BK218:BK225)</f>
        <v>0</v>
      </c>
    </row>
    <row r="218" spans="2:65" s="1" customFormat="1" ht="16.5" customHeight="1" x14ac:dyDescent="0.2">
      <c r="B218" s="122"/>
      <c r="C218" s="123" t="s">
        <v>484</v>
      </c>
      <c r="D218" s="123" t="s">
        <v>153</v>
      </c>
      <c r="E218" s="124" t="s">
        <v>873</v>
      </c>
      <c r="F218" s="125" t="s">
        <v>874</v>
      </c>
      <c r="G218" s="126" t="s">
        <v>817</v>
      </c>
      <c r="H218" s="127">
        <v>1</v>
      </c>
      <c r="I218" s="128"/>
      <c r="J218" s="128">
        <f t="shared" ref="J218:J225" si="30">ROUND(I218*H218,2)</f>
        <v>0</v>
      </c>
      <c r="K218" s="125" t="s">
        <v>1</v>
      </c>
      <c r="L218" s="25"/>
      <c r="M218" s="129" t="s">
        <v>1</v>
      </c>
      <c r="N218" s="130" t="s">
        <v>34</v>
      </c>
      <c r="O218" s="131">
        <v>0</v>
      </c>
      <c r="P218" s="131">
        <f t="shared" ref="P218:P225" si="31">O218*H218</f>
        <v>0</v>
      </c>
      <c r="Q218" s="131">
        <v>0</v>
      </c>
      <c r="R218" s="131">
        <f t="shared" ref="R218:R225" si="32">Q218*H218</f>
        <v>0</v>
      </c>
      <c r="S218" s="131">
        <v>0</v>
      </c>
      <c r="T218" s="132">
        <f t="shared" ref="T218:T225" si="33">S218*H218</f>
        <v>0</v>
      </c>
      <c r="AR218" s="133" t="s">
        <v>178</v>
      </c>
      <c r="AT218" s="133" t="s">
        <v>153</v>
      </c>
      <c r="AU218" s="133" t="s">
        <v>76</v>
      </c>
      <c r="AY218" s="13" t="s">
        <v>152</v>
      </c>
      <c r="BE218" s="134">
        <f t="shared" ref="BE218:BE225" si="34">IF(N218="základní",J218,0)</f>
        <v>0</v>
      </c>
      <c r="BF218" s="134">
        <f t="shared" ref="BF218:BF225" si="35">IF(N218="snížená",J218,0)</f>
        <v>0</v>
      </c>
      <c r="BG218" s="134">
        <f t="shared" ref="BG218:BG225" si="36">IF(N218="zákl. přenesená",J218,0)</f>
        <v>0</v>
      </c>
      <c r="BH218" s="134">
        <f t="shared" ref="BH218:BH225" si="37">IF(N218="sníž. přenesená",J218,0)</f>
        <v>0</v>
      </c>
      <c r="BI218" s="134">
        <f t="shared" ref="BI218:BI225" si="38">IF(N218="nulová",J218,0)</f>
        <v>0</v>
      </c>
      <c r="BJ218" s="13" t="s">
        <v>76</v>
      </c>
      <c r="BK218" s="134">
        <f t="shared" ref="BK218:BK225" si="39">ROUND(I218*H218,2)</f>
        <v>0</v>
      </c>
      <c r="BL218" s="13" t="s">
        <v>178</v>
      </c>
      <c r="BM218" s="133" t="s">
        <v>488</v>
      </c>
    </row>
    <row r="219" spans="2:65" s="1" customFormat="1" ht="21.75" customHeight="1" x14ac:dyDescent="0.2">
      <c r="B219" s="122"/>
      <c r="C219" s="123" t="s">
        <v>319</v>
      </c>
      <c r="D219" s="123" t="s">
        <v>153</v>
      </c>
      <c r="E219" s="124" t="s">
        <v>875</v>
      </c>
      <c r="F219" s="125" t="s">
        <v>876</v>
      </c>
      <c r="G219" s="126" t="s">
        <v>817</v>
      </c>
      <c r="H219" s="127">
        <v>1</v>
      </c>
      <c r="I219" s="128"/>
      <c r="J219" s="128">
        <f t="shared" si="30"/>
        <v>0</v>
      </c>
      <c r="K219" s="125" t="s">
        <v>1</v>
      </c>
      <c r="L219" s="25"/>
      <c r="M219" s="129" t="s">
        <v>1</v>
      </c>
      <c r="N219" s="130" t="s">
        <v>34</v>
      </c>
      <c r="O219" s="131">
        <v>0</v>
      </c>
      <c r="P219" s="131">
        <f t="shared" si="31"/>
        <v>0</v>
      </c>
      <c r="Q219" s="131">
        <v>0</v>
      </c>
      <c r="R219" s="131">
        <f t="shared" si="32"/>
        <v>0</v>
      </c>
      <c r="S219" s="131">
        <v>0</v>
      </c>
      <c r="T219" s="132">
        <f t="shared" si="33"/>
        <v>0</v>
      </c>
      <c r="AR219" s="133" t="s">
        <v>178</v>
      </c>
      <c r="AT219" s="133" t="s">
        <v>153</v>
      </c>
      <c r="AU219" s="133" t="s">
        <v>76</v>
      </c>
      <c r="AY219" s="13" t="s">
        <v>152</v>
      </c>
      <c r="BE219" s="134">
        <f t="shared" si="34"/>
        <v>0</v>
      </c>
      <c r="BF219" s="134">
        <f t="shared" si="35"/>
        <v>0</v>
      </c>
      <c r="BG219" s="134">
        <f t="shared" si="36"/>
        <v>0</v>
      </c>
      <c r="BH219" s="134">
        <f t="shared" si="37"/>
        <v>0</v>
      </c>
      <c r="BI219" s="134">
        <f t="shared" si="38"/>
        <v>0</v>
      </c>
      <c r="BJ219" s="13" t="s">
        <v>76</v>
      </c>
      <c r="BK219" s="134">
        <f t="shared" si="39"/>
        <v>0</v>
      </c>
      <c r="BL219" s="13" t="s">
        <v>178</v>
      </c>
      <c r="BM219" s="133" t="s">
        <v>493</v>
      </c>
    </row>
    <row r="220" spans="2:65" s="1" customFormat="1" ht="16.5" customHeight="1" x14ac:dyDescent="0.2">
      <c r="B220" s="122"/>
      <c r="C220" s="123" t="s">
        <v>368</v>
      </c>
      <c r="D220" s="123" t="s">
        <v>153</v>
      </c>
      <c r="E220" s="124" t="s">
        <v>877</v>
      </c>
      <c r="F220" s="125" t="s">
        <v>878</v>
      </c>
      <c r="G220" s="126" t="s">
        <v>683</v>
      </c>
      <c r="H220" s="127">
        <v>1</v>
      </c>
      <c r="I220" s="128"/>
      <c r="J220" s="128">
        <f t="shared" si="30"/>
        <v>0</v>
      </c>
      <c r="K220" s="125" t="s">
        <v>1</v>
      </c>
      <c r="L220" s="25"/>
      <c r="M220" s="129" t="s">
        <v>1</v>
      </c>
      <c r="N220" s="130" t="s">
        <v>34</v>
      </c>
      <c r="O220" s="131">
        <v>0</v>
      </c>
      <c r="P220" s="131">
        <f t="shared" si="31"/>
        <v>0</v>
      </c>
      <c r="Q220" s="131">
        <v>0</v>
      </c>
      <c r="R220" s="131">
        <f t="shared" si="32"/>
        <v>0</v>
      </c>
      <c r="S220" s="131">
        <v>0</v>
      </c>
      <c r="T220" s="132">
        <f t="shared" si="33"/>
        <v>0</v>
      </c>
      <c r="AR220" s="133" t="s">
        <v>178</v>
      </c>
      <c r="AT220" s="133" t="s">
        <v>153</v>
      </c>
      <c r="AU220" s="133" t="s">
        <v>76</v>
      </c>
      <c r="AY220" s="13" t="s">
        <v>152</v>
      </c>
      <c r="BE220" s="134">
        <f t="shared" si="34"/>
        <v>0</v>
      </c>
      <c r="BF220" s="134">
        <f t="shared" si="35"/>
        <v>0</v>
      </c>
      <c r="BG220" s="134">
        <f t="shared" si="36"/>
        <v>0</v>
      </c>
      <c r="BH220" s="134">
        <f t="shared" si="37"/>
        <v>0</v>
      </c>
      <c r="BI220" s="134">
        <f t="shared" si="38"/>
        <v>0</v>
      </c>
      <c r="BJ220" s="13" t="s">
        <v>76</v>
      </c>
      <c r="BK220" s="134">
        <f t="shared" si="39"/>
        <v>0</v>
      </c>
      <c r="BL220" s="13" t="s">
        <v>178</v>
      </c>
      <c r="BM220" s="133" t="s">
        <v>496</v>
      </c>
    </row>
    <row r="221" spans="2:65" s="1" customFormat="1" ht="16.5" customHeight="1" x14ac:dyDescent="0.2">
      <c r="B221" s="122"/>
      <c r="C221" s="123" t="s">
        <v>321</v>
      </c>
      <c r="D221" s="123" t="s">
        <v>153</v>
      </c>
      <c r="E221" s="124" t="s">
        <v>879</v>
      </c>
      <c r="F221" s="125" t="s">
        <v>880</v>
      </c>
      <c r="G221" s="126" t="s">
        <v>817</v>
      </c>
      <c r="H221" s="127">
        <v>2</v>
      </c>
      <c r="I221" s="128"/>
      <c r="J221" s="128">
        <f t="shared" si="30"/>
        <v>0</v>
      </c>
      <c r="K221" s="125" t="s">
        <v>1</v>
      </c>
      <c r="L221" s="25"/>
      <c r="M221" s="129" t="s">
        <v>1</v>
      </c>
      <c r="N221" s="130" t="s">
        <v>34</v>
      </c>
      <c r="O221" s="131">
        <v>0</v>
      </c>
      <c r="P221" s="131">
        <f t="shared" si="31"/>
        <v>0</v>
      </c>
      <c r="Q221" s="131">
        <v>0</v>
      </c>
      <c r="R221" s="131">
        <f t="shared" si="32"/>
        <v>0</v>
      </c>
      <c r="S221" s="131">
        <v>0</v>
      </c>
      <c r="T221" s="132">
        <f t="shared" si="33"/>
        <v>0</v>
      </c>
      <c r="AR221" s="133" t="s">
        <v>178</v>
      </c>
      <c r="AT221" s="133" t="s">
        <v>153</v>
      </c>
      <c r="AU221" s="133" t="s">
        <v>76</v>
      </c>
      <c r="AY221" s="13" t="s">
        <v>152</v>
      </c>
      <c r="BE221" s="134">
        <f t="shared" si="34"/>
        <v>0</v>
      </c>
      <c r="BF221" s="134">
        <f t="shared" si="35"/>
        <v>0</v>
      </c>
      <c r="BG221" s="134">
        <f t="shared" si="36"/>
        <v>0</v>
      </c>
      <c r="BH221" s="134">
        <f t="shared" si="37"/>
        <v>0</v>
      </c>
      <c r="BI221" s="134">
        <f t="shared" si="38"/>
        <v>0</v>
      </c>
      <c r="BJ221" s="13" t="s">
        <v>76</v>
      </c>
      <c r="BK221" s="134">
        <f t="shared" si="39"/>
        <v>0</v>
      </c>
      <c r="BL221" s="13" t="s">
        <v>178</v>
      </c>
      <c r="BM221" s="133" t="s">
        <v>499</v>
      </c>
    </row>
    <row r="222" spans="2:65" s="1" customFormat="1" ht="16.5" customHeight="1" x14ac:dyDescent="0.2">
      <c r="B222" s="122"/>
      <c r="C222" s="123" t="s">
        <v>457</v>
      </c>
      <c r="D222" s="123" t="s">
        <v>153</v>
      </c>
      <c r="E222" s="124" t="s">
        <v>881</v>
      </c>
      <c r="F222" s="125" t="s">
        <v>882</v>
      </c>
      <c r="G222" s="126" t="s">
        <v>208</v>
      </c>
      <c r="H222" s="127">
        <v>3.5000000000000003E-2</v>
      </c>
      <c r="I222" s="128"/>
      <c r="J222" s="128">
        <f t="shared" si="30"/>
        <v>0</v>
      </c>
      <c r="K222" s="125" t="s">
        <v>1</v>
      </c>
      <c r="L222" s="25"/>
      <c r="M222" s="129" t="s">
        <v>1</v>
      </c>
      <c r="N222" s="130" t="s">
        <v>34</v>
      </c>
      <c r="O222" s="131">
        <v>0</v>
      </c>
      <c r="P222" s="131">
        <f t="shared" si="31"/>
        <v>0</v>
      </c>
      <c r="Q222" s="131">
        <v>0</v>
      </c>
      <c r="R222" s="131">
        <f t="shared" si="32"/>
        <v>0</v>
      </c>
      <c r="S222" s="131">
        <v>0</v>
      </c>
      <c r="T222" s="132">
        <f t="shared" si="33"/>
        <v>0</v>
      </c>
      <c r="AR222" s="133" t="s">
        <v>178</v>
      </c>
      <c r="AT222" s="133" t="s">
        <v>153</v>
      </c>
      <c r="AU222" s="133" t="s">
        <v>76</v>
      </c>
      <c r="AY222" s="13" t="s">
        <v>152</v>
      </c>
      <c r="BE222" s="134">
        <f t="shared" si="34"/>
        <v>0</v>
      </c>
      <c r="BF222" s="134">
        <f t="shared" si="35"/>
        <v>0</v>
      </c>
      <c r="BG222" s="134">
        <f t="shared" si="36"/>
        <v>0</v>
      </c>
      <c r="BH222" s="134">
        <f t="shared" si="37"/>
        <v>0</v>
      </c>
      <c r="BI222" s="134">
        <f t="shared" si="38"/>
        <v>0</v>
      </c>
      <c r="BJ222" s="13" t="s">
        <v>76</v>
      </c>
      <c r="BK222" s="134">
        <f t="shared" si="39"/>
        <v>0</v>
      </c>
      <c r="BL222" s="13" t="s">
        <v>178</v>
      </c>
      <c r="BM222" s="133" t="s">
        <v>502</v>
      </c>
    </row>
    <row r="223" spans="2:65" s="1" customFormat="1" ht="16.5" customHeight="1" x14ac:dyDescent="0.2">
      <c r="B223" s="122"/>
      <c r="C223" s="123" t="s">
        <v>324</v>
      </c>
      <c r="D223" s="123" t="s">
        <v>153</v>
      </c>
      <c r="E223" s="124" t="s">
        <v>883</v>
      </c>
      <c r="F223" s="125" t="s">
        <v>884</v>
      </c>
      <c r="G223" s="126" t="s">
        <v>208</v>
      </c>
      <c r="H223" s="127">
        <v>3.5000000000000003E-2</v>
      </c>
      <c r="I223" s="128"/>
      <c r="J223" s="128">
        <f t="shared" si="30"/>
        <v>0</v>
      </c>
      <c r="K223" s="125" t="s">
        <v>1</v>
      </c>
      <c r="L223" s="25"/>
      <c r="M223" s="129" t="s">
        <v>1</v>
      </c>
      <c r="N223" s="130" t="s">
        <v>34</v>
      </c>
      <c r="O223" s="131">
        <v>0</v>
      </c>
      <c r="P223" s="131">
        <f t="shared" si="31"/>
        <v>0</v>
      </c>
      <c r="Q223" s="131">
        <v>0</v>
      </c>
      <c r="R223" s="131">
        <f t="shared" si="32"/>
        <v>0</v>
      </c>
      <c r="S223" s="131">
        <v>0</v>
      </c>
      <c r="T223" s="132">
        <f t="shared" si="33"/>
        <v>0</v>
      </c>
      <c r="AR223" s="133" t="s">
        <v>178</v>
      </c>
      <c r="AT223" s="133" t="s">
        <v>153</v>
      </c>
      <c r="AU223" s="133" t="s">
        <v>76</v>
      </c>
      <c r="AY223" s="13" t="s">
        <v>152</v>
      </c>
      <c r="BE223" s="134">
        <f t="shared" si="34"/>
        <v>0</v>
      </c>
      <c r="BF223" s="134">
        <f t="shared" si="35"/>
        <v>0</v>
      </c>
      <c r="BG223" s="134">
        <f t="shared" si="36"/>
        <v>0</v>
      </c>
      <c r="BH223" s="134">
        <f t="shared" si="37"/>
        <v>0</v>
      </c>
      <c r="BI223" s="134">
        <f t="shared" si="38"/>
        <v>0</v>
      </c>
      <c r="BJ223" s="13" t="s">
        <v>76</v>
      </c>
      <c r="BK223" s="134">
        <f t="shared" si="39"/>
        <v>0</v>
      </c>
      <c r="BL223" s="13" t="s">
        <v>178</v>
      </c>
      <c r="BM223" s="133" t="s">
        <v>507</v>
      </c>
    </row>
    <row r="224" spans="2:65" s="1" customFormat="1" ht="16.5" customHeight="1" x14ac:dyDescent="0.2">
      <c r="B224" s="122"/>
      <c r="C224" s="123" t="s">
        <v>463</v>
      </c>
      <c r="D224" s="123" t="s">
        <v>153</v>
      </c>
      <c r="E224" s="124" t="s">
        <v>885</v>
      </c>
      <c r="F224" s="125" t="s">
        <v>886</v>
      </c>
      <c r="G224" s="126" t="s">
        <v>208</v>
      </c>
      <c r="H224" s="127">
        <v>3.5000000000000003E-2</v>
      </c>
      <c r="I224" s="128"/>
      <c r="J224" s="128">
        <f t="shared" si="30"/>
        <v>0</v>
      </c>
      <c r="K224" s="125" t="s">
        <v>1</v>
      </c>
      <c r="L224" s="25"/>
      <c r="M224" s="129" t="s">
        <v>1</v>
      </c>
      <c r="N224" s="130" t="s">
        <v>34</v>
      </c>
      <c r="O224" s="131">
        <v>0</v>
      </c>
      <c r="P224" s="131">
        <f t="shared" si="31"/>
        <v>0</v>
      </c>
      <c r="Q224" s="131">
        <v>0</v>
      </c>
      <c r="R224" s="131">
        <f t="shared" si="32"/>
        <v>0</v>
      </c>
      <c r="S224" s="131">
        <v>0</v>
      </c>
      <c r="T224" s="132">
        <f t="shared" si="33"/>
        <v>0</v>
      </c>
      <c r="AR224" s="133" t="s">
        <v>178</v>
      </c>
      <c r="AT224" s="133" t="s">
        <v>153</v>
      </c>
      <c r="AU224" s="133" t="s">
        <v>76</v>
      </c>
      <c r="AY224" s="13" t="s">
        <v>152</v>
      </c>
      <c r="BE224" s="134">
        <f t="shared" si="34"/>
        <v>0</v>
      </c>
      <c r="BF224" s="134">
        <f t="shared" si="35"/>
        <v>0</v>
      </c>
      <c r="BG224" s="134">
        <f t="shared" si="36"/>
        <v>0</v>
      </c>
      <c r="BH224" s="134">
        <f t="shared" si="37"/>
        <v>0</v>
      </c>
      <c r="BI224" s="134">
        <f t="shared" si="38"/>
        <v>0</v>
      </c>
      <c r="BJ224" s="13" t="s">
        <v>76</v>
      </c>
      <c r="BK224" s="134">
        <f t="shared" si="39"/>
        <v>0</v>
      </c>
      <c r="BL224" s="13" t="s">
        <v>178</v>
      </c>
      <c r="BM224" s="133" t="s">
        <v>510</v>
      </c>
    </row>
    <row r="225" spans="2:65" s="1" customFormat="1" ht="21.75" customHeight="1" x14ac:dyDescent="0.2">
      <c r="B225" s="122"/>
      <c r="C225" s="123" t="s">
        <v>326</v>
      </c>
      <c r="D225" s="123" t="s">
        <v>153</v>
      </c>
      <c r="E225" s="124" t="s">
        <v>887</v>
      </c>
      <c r="F225" s="125" t="s">
        <v>888</v>
      </c>
      <c r="G225" s="126" t="s">
        <v>208</v>
      </c>
      <c r="H225" s="127">
        <v>0.315</v>
      </c>
      <c r="I225" s="128"/>
      <c r="J225" s="128">
        <f t="shared" si="30"/>
        <v>0</v>
      </c>
      <c r="K225" s="125" t="s">
        <v>1</v>
      </c>
      <c r="L225" s="25"/>
      <c r="M225" s="129" t="s">
        <v>1</v>
      </c>
      <c r="N225" s="130" t="s">
        <v>34</v>
      </c>
      <c r="O225" s="131">
        <v>0</v>
      </c>
      <c r="P225" s="131">
        <f t="shared" si="31"/>
        <v>0</v>
      </c>
      <c r="Q225" s="131">
        <v>0</v>
      </c>
      <c r="R225" s="131">
        <f t="shared" si="32"/>
        <v>0</v>
      </c>
      <c r="S225" s="131">
        <v>0</v>
      </c>
      <c r="T225" s="132">
        <f t="shared" si="33"/>
        <v>0</v>
      </c>
      <c r="AR225" s="133" t="s">
        <v>178</v>
      </c>
      <c r="AT225" s="133" t="s">
        <v>153</v>
      </c>
      <c r="AU225" s="133" t="s">
        <v>76</v>
      </c>
      <c r="AY225" s="13" t="s">
        <v>152</v>
      </c>
      <c r="BE225" s="134">
        <f t="shared" si="34"/>
        <v>0</v>
      </c>
      <c r="BF225" s="134">
        <f t="shared" si="35"/>
        <v>0</v>
      </c>
      <c r="BG225" s="134">
        <f t="shared" si="36"/>
        <v>0</v>
      </c>
      <c r="BH225" s="134">
        <f t="shared" si="37"/>
        <v>0</v>
      </c>
      <c r="BI225" s="134">
        <f t="shared" si="38"/>
        <v>0</v>
      </c>
      <c r="BJ225" s="13" t="s">
        <v>76</v>
      </c>
      <c r="BK225" s="134">
        <f t="shared" si="39"/>
        <v>0</v>
      </c>
      <c r="BL225" s="13" t="s">
        <v>178</v>
      </c>
      <c r="BM225" s="133" t="s">
        <v>512</v>
      </c>
    </row>
    <row r="226" spans="2:65" s="10" customFormat="1" ht="25.9" customHeight="1" x14ac:dyDescent="0.2">
      <c r="B226" s="113"/>
      <c r="D226" s="114" t="s">
        <v>68</v>
      </c>
      <c r="E226" s="115" t="s">
        <v>889</v>
      </c>
      <c r="F226" s="115" t="s">
        <v>890</v>
      </c>
      <c r="J226" s="116">
        <f>BK226</f>
        <v>0</v>
      </c>
      <c r="L226" s="113"/>
      <c r="M226" s="117"/>
      <c r="P226" s="118">
        <f>P227</f>
        <v>0</v>
      </c>
      <c r="R226" s="118">
        <f>R227</f>
        <v>0</v>
      </c>
      <c r="T226" s="119">
        <f>T227</f>
        <v>0</v>
      </c>
      <c r="AR226" s="114" t="s">
        <v>78</v>
      </c>
      <c r="AT226" s="120" t="s">
        <v>68</v>
      </c>
      <c r="AU226" s="120" t="s">
        <v>69</v>
      </c>
      <c r="AY226" s="114" t="s">
        <v>152</v>
      </c>
      <c r="BK226" s="121">
        <f>BK227</f>
        <v>0</v>
      </c>
    </row>
    <row r="227" spans="2:65" s="1" customFormat="1" ht="21.75" customHeight="1" x14ac:dyDescent="0.2">
      <c r="B227" s="122"/>
      <c r="C227" s="123" t="s">
        <v>513</v>
      </c>
      <c r="D227" s="123" t="s">
        <v>153</v>
      </c>
      <c r="E227" s="124" t="s">
        <v>891</v>
      </c>
      <c r="F227" s="125" t="s">
        <v>892</v>
      </c>
      <c r="G227" s="126" t="s">
        <v>683</v>
      </c>
      <c r="H227" s="127">
        <v>2</v>
      </c>
      <c r="I227" s="128"/>
      <c r="J227" s="128">
        <f>ROUND(I227*H227,2)</f>
        <v>0</v>
      </c>
      <c r="K227" s="125" t="s">
        <v>1</v>
      </c>
      <c r="L227" s="25"/>
      <c r="M227" s="135" t="s">
        <v>1</v>
      </c>
      <c r="N227" s="136" t="s">
        <v>34</v>
      </c>
      <c r="O227" s="137">
        <v>0</v>
      </c>
      <c r="P227" s="137">
        <f>O227*H227</f>
        <v>0</v>
      </c>
      <c r="Q227" s="137">
        <v>0</v>
      </c>
      <c r="R227" s="137">
        <f>Q227*H227</f>
        <v>0</v>
      </c>
      <c r="S227" s="137">
        <v>0</v>
      </c>
      <c r="T227" s="138">
        <f>S227*H227</f>
        <v>0</v>
      </c>
      <c r="AR227" s="133" t="s">
        <v>178</v>
      </c>
      <c r="AT227" s="133" t="s">
        <v>153</v>
      </c>
      <c r="AU227" s="133" t="s">
        <v>76</v>
      </c>
      <c r="AY227" s="13" t="s">
        <v>152</v>
      </c>
      <c r="BE227" s="134">
        <f>IF(N227="základní",J227,0)</f>
        <v>0</v>
      </c>
      <c r="BF227" s="134">
        <f>IF(N227="snížená",J227,0)</f>
        <v>0</v>
      </c>
      <c r="BG227" s="134">
        <f>IF(N227="zákl. přenesená",J227,0)</f>
        <v>0</v>
      </c>
      <c r="BH227" s="134">
        <f>IF(N227="sníž. přenesená",J227,0)</f>
        <v>0</v>
      </c>
      <c r="BI227" s="134">
        <f>IF(N227="nulová",J227,0)</f>
        <v>0</v>
      </c>
      <c r="BJ227" s="13" t="s">
        <v>76</v>
      </c>
      <c r="BK227" s="134">
        <f>ROUND(I227*H227,2)</f>
        <v>0</v>
      </c>
      <c r="BL227" s="13" t="s">
        <v>178</v>
      </c>
      <c r="BM227" s="133" t="s">
        <v>515</v>
      </c>
    </row>
    <row r="228" spans="2:65" s="1" customFormat="1" ht="6.95" customHeight="1" x14ac:dyDescent="0.2">
      <c r="B228" s="37"/>
      <c r="C228" s="38"/>
      <c r="D228" s="38"/>
      <c r="E228" s="38"/>
      <c r="F228" s="38"/>
      <c r="G228" s="38"/>
      <c r="H228" s="38"/>
      <c r="I228" s="38"/>
      <c r="J228" s="38"/>
      <c r="K228" s="38"/>
      <c r="L228" s="25"/>
    </row>
  </sheetData>
  <autoFilter ref="C120:K227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6"/>
  <sheetViews>
    <sheetView topLeftCell="A102" workbookViewId="0">
      <selection activeCell="I155" sqref="I15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9.33203125" hidden="1" customWidth="1"/>
    <col min="14" max="14" width="0" hidden="1" customWidth="1"/>
    <col min="15" max="21" width="9.33203125" hidden="1" customWidth="1"/>
    <col min="22" max="22" width="9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1.83203125" hidden="1" customWidth="1"/>
  </cols>
  <sheetData>
    <row r="2" spans="2:46" ht="36.950000000000003" customHeight="1" x14ac:dyDescent="0.2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87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 x14ac:dyDescent="0.2">
      <c r="B4" s="16"/>
      <c r="D4" s="17" t="s">
        <v>103</v>
      </c>
      <c r="L4" s="16"/>
      <c r="M4" s="86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211" t="str">
        <f>'Rekapitulace stavby'!K6</f>
        <v>Rekonstrukce garáží v areálu generálního ředitelství PVL, Holečkova 3178/8, 150 00, Praha 5 - Smíchov</v>
      </c>
      <c r="F7" s="212"/>
      <c r="G7" s="212"/>
      <c r="H7" s="212"/>
      <c r="L7" s="16"/>
    </row>
    <row r="8" spans="2:46" ht="12" customHeight="1" x14ac:dyDescent="0.2">
      <c r="B8" s="16"/>
      <c r="D8" s="22" t="s">
        <v>104</v>
      </c>
      <c r="L8" s="16"/>
    </row>
    <row r="9" spans="2:46" s="1" customFormat="1" ht="16.5" customHeight="1" x14ac:dyDescent="0.2">
      <c r="B9" s="25"/>
      <c r="E9" s="211" t="s">
        <v>893</v>
      </c>
      <c r="F9" s="210"/>
      <c r="G9" s="210"/>
      <c r="H9" s="210"/>
      <c r="L9" s="25"/>
    </row>
    <row r="10" spans="2:46" s="1" customFormat="1" ht="12" customHeight="1" x14ac:dyDescent="0.2">
      <c r="B10" s="25"/>
      <c r="D10" s="22" t="s">
        <v>894</v>
      </c>
      <c r="L10" s="25"/>
    </row>
    <row r="11" spans="2:46" s="1" customFormat="1" ht="16.5" customHeight="1" x14ac:dyDescent="0.2">
      <c r="B11" s="25"/>
      <c r="E11" s="172" t="s">
        <v>895</v>
      </c>
      <c r="F11" s="210"/>
      <c r="G11" s="210"/>
      <c r="H11" s="210"/>
      <c r="L11" s="25"/>
    </row>
    <row r="12" spans="2:46" s="1" customFormat="1" x14ac:dyDescent="0.2">
      <c r="B12" s="25"/>
      <c r="L12" s="25"/>
    </row>
    <row r="13" spans="2:46" s="1" customFormat="1" ht="12" customHeight="1" x14ac:dyDescent="0.2">
      <c r="B13" s="25"/>
      <c r="D13" s="22" t="s">
        <v>16</v>
      </c>
      <c r="F13" s="20" t="s">
        <v>1</v>
      </c>
      <c r="I13" s="22" t="s">
        <v>17</v>
      </c>
      <c r="J13" s="20" t="s">
        <v>1</v>
      </c>
      <c r="L13" s="25"/>
    </row>
    <row r="14" spans="2:46" s="1" customFormat="1" ht="12" customHeight="1" x14ac:dyDescent="0.2">
      <c r="B14" s="25"/>
      <c r="D14" s="22" t="s">
        <v>18</v>
      </c>
      <c r="F14" s="20" t="s">
        <v>19</v>
      </c>
      <c r="I14" s="22" t="s">
        <v>20</v>
      </c>
      <c r="J14" s="45">
        <f>'Rekapitulace stavby'!AN8</f>
        <v>45051</v>
      </c>
      <c r="L14" s="25"/>
    </row>
    <row r="15" spans="2:46" s="1" customFormat="1" ht="10.9" customHeight="1" x14ac:dyDescent="0.2">
      <c r="B15" s="25"/>
      <c r="L15" s="25"/>
    </row>
    <row r="16" spans="2:46" s="1" customFormat="1" ht="12" customHeight="1" x14ac:dyDescent="0.2">
      <c r="B16" s="25"/>
      <c r="D16" s="22" t="s">
        <v>21</v>
      </c>
      <c r="I16" s="22" t="s">
        <v>22</v>
      </c>
      <c r="J16" s="20" t="str">
        <f>IF('Rekapitulace stavby'!AN10="","",'Rekapitulace stavby'!AN10)</f>
        <v/>
      </c>
      <c r="L16" s="25"/>
    </row>
    <row r="17" spans="2:12" s="1" customFormat="1" ht="18" customHeight="1" x14ac:dyDescent="0.2">
      <c r="B17" s="25"/>
      <c r="E17" s="20" t="str">
        <f>IF('Rekapitulace stavby'!E11="","",'Rekapitulace stavby'!E11)</f>
        <v xml:space="preserve"> </v>
      </c>
      <c r="I17" s="22" t="s">
        <v>23</v>
      </c>
      <c r="J17" s="20" t="str">
        <f>IF('Rekapitulace stavby'!AN11="","",'Rekapitulace stavby'!AN11)</f>
        <v/>
      </c>
      <c r="L17" s="25"/>
    </row>
    <row r="18" spans="2:12" s="1" customFormat="1" ht="6.95" customHeight="1" x14ac:dyDescent="0.2">
      <c r="B18" s="25"/>
      <c r="L18" s="25"/>
    </row>
    <row r="19" spans="2:12" s="1" customFormat="1" ht="12" customHeight="1" x14ac:dyDescent="0.2">
      <c r="B19" s="25"/>
      <c r="D19" s="22" t="s">
        <v>24</v>
      </c>
      <c r="I19" s="22" t="s">
        <v>22</v>
      </c>
      <c r="J19" s="20" t="str">
        <f>'Rekapitulace stavby'!AN13</f>
        <v/>
      </c>
      <c r="L19" s="25"/>
    </row>
    <row r="20" spans="2:12" s="1" customFormat="1" ht="18" customHeight="1" x14ac:dyDescent="0.2">
      <c r="B20" s="25"/>
      <c r="E20" s="198" t="str">
        <f>'Rekapitulace stavby'!E14</f>
        <v xml:space="preserve"> </v>
      </c>
      <c r="F20" s="198"/>
      <c r="G20" s="198"/>
      <c r="H20" s="198"/>
      <c r="I20" s="22" t="s">
        <v>23</v>
      </c>
      <c r="J20" s="20" t="str">
        <f>'Rekapitulace stavby'!AN14</f>
        <v/>
      </c>
      <c r="L20" s="25"/>
    </row>
    <row r="21" spans="2:12" s="1" customFormat="1" ht="6.95" customHeight="1" x14ac:dyDescent="0.2">
      <c r="B21" s="25"/>
      <c r="L21" s="25"/>
    </row>
    <row r="22" spans="2:12" s="1" customFormat="1" ht="12" customHeight="1" x14ac:dyDescent="0.2">
      <c r="B22" s="25"/>
      <c r="D22" s="22" t="s">
        <v>25</v>
      </c>
      <c r="I22" s="22" t="s">
        <v>22</v>
      </c>
      <c r="J22" s="20" t="str">
        <f>IF('Rekapitulace stavby'!AN16="","",'Rekapitulace stavby'!AN16)</f>
        <v/>
      </c>
      <c r="L22" s="25"/>
    </row>
    <row r="23" spans="2:12" s="1" customFormat="1" ht="18" customHeight="1" x14ac:dyDescent="0.2">
      <c r="B23" s="25"/>
      <c r="E23" s="20" t="str">
        <f>IF('Rekapitulace stavby'!E17="","",'Rekapitulace stavby'!E17)</f>
        <v xml:space="preserve"> </v>
      </c>
      <c r="I23" s="22" t="s">
        <v>23</v>
      </c>
      <c r="J23" s="20" t="str">
        <f>IF('Rekapitulace stavby'!AN17="","",'Rekapitulace stavby'!AN17)</f>
        <v/>
      </c>
      <c r="L23" s="25"/>
    </row>
    <row r="24" spans="2:12" s="1" customFormat="1" ht="6.95" customHeight="1" x14ac:dyDescent="0.2">
      <c r="B24" s="25"/>
      <c r="L24" s="25"/>
    </row>
    <row r="25" spans="2:12" s="1" customFormat="1" ht="12" customHeight="1" x14ac:dyDescent="0.2">
      <c r="B25" s="25"/>
      <c r="D25" s="22" t="s">
        <v>27</v>
      </c>
      <c r="I25" s="22" t="s">
        <v>22</v>
      </c>
      <c r="J25" s="20" t="str">
        <f>IF('Rekapitulace stavby'!AN19="","",'Rekapitulace stavby'!AN19)</f>
        <v/>
      </c>
      <c r="L25" s="25"/>
    </row>
    <row r="26" spans="2:12" s="1" customFormat="1" ht="18" customHeight="1" x14ac:dyDescent="0.2">
      <c r="B26" s="25"/>
      <c r="E26" s="20" t="str">
        <f>IF('Rekapitulace stavby'!E20="","",'Rekapitulace stavby'!E20)</f>
        <v xml:space="preserve"> </v>
      </c>
      <c r="I26" s="22" t="s">
        <v>23</v>
      </c>
      <c r="J26" s="20" t="str">
        <f>IF('Rekapitulace stavby'!AN20="","",'Rekapitulace stavby'!AN20)</f>
        <v/>
      </c>
      <c r="L26" s="25"/>
    </row>
    <row r="27" spans="2:12" s="1" customFormat="1" ht="6.95" customHeight="1" x14ac:dyDescent="0.2">
      <c r="B27" s="25"/>
      <c r="L27" s="25"/>
    </row>
    <row r="28" spans="2:12" s="1" customFormat="1" ht="12" customHeight="1" x14ac:dyDescent="0.2">
      <c r="B28" s="25"/>
      <c r="D28" s="22" t="s">
        <v>28</v>
      </c>
      <c r="L28" s="25"/>
    </row>
    <row r="29" spans="2:12" s="7" customFormat="1" ht="16.5" customHeight="1" x14ac:dyDescent="0.2">
      <c r="B29" s="87"/>
      <c r="E29" s="201" t="s">
        <v>1</v>
      </c>
      <c r="F29" s="201"/>
      <c r="G29" s="201"/>
      <c r="H29" s="201"/>
      <c r="L29" s="87"/>
    </row>
    <row r="30" spans="2:12" s="1" customFormat="1" ht="6.95" customHeight="1" x14ac:dyDescent="0.2">
      <c r="B30" s="25"/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25.35" customHeight="1" x14ac:dyDescent="0.2">
      <c r="B32" s="25"/>
      <c r="D32" s="88" t="s">
        <v>29</v>
      </c>
      <c r="J32" s="59">
        <f>ROUND(J123, 2)</f>
        <v>0</v>
      </c>
      <c r="L32" s="25"/>
    </row>
    <row r="33" spans="2:12" s="1" customFormat="1" ht="6.95" customHeight="1" x14ac:dyDescent="0.2">
      <c r="B33" s="25"/>
      <c r="D33" s="46"/>
      <c r="E33" s="46"/>
      <c r="F33" s="46"/>
      <c r="G33" s="46"/>
      <c r="H33" s="46"/>
      <c r="I33" s="46"/>
      <c r="J33" s="46"/>
      <c r="K33" s="46"/>
      <c r="L33" s="25"/>
    </row>
    <row r="34" spans="2:12" s="1" customFormat="1" ht="14.45" customHeight="1" x14ac:dyDescent="0.2">
      <c r="B34" s="25"/>
      <c r="F34" s="28" t="s">
        <v>31</v>
      </c>
      <c r="I34" s="28" t="s">
        <v>30</v>
      </c>
      <c r="J34" s="28" t="s">
        <v>32</v>
      </c>
      <c r="L34" s="25"/>
    </row>
    <row r="35" spans="2:12" s="1" customFormat="1" ht="14.45" customHeight="1" x14ac:dyDescent="0.2">
      <c r="B35" s="25"/>
      <c r="D35" s="48" t="s">
        <v>33</v>
      </c>
      <c r="E35" s="22" t="s">
        <v>34</v>
      </c>
      <c r="F35" s="79">
        <f>ROUND((SUM(BE123:BE155)),  2)</f>
        <v>0</v>
      </c>
      <c r="I35" s="89">
        <v>0.21</v>
      </c>
      <c r="J35" s="79">
        <f>ROUND(((SUM(BE123:BE155))*I35),  2)</f>
        <v>0</v>
      </c>
      <c r="L35" s="25"/>
    </row>
    <row r="36" spans="2:12" s="1" customFormat="1" ht="14.45" customHeight="1" x14ac:dyDescent="0.2">
      <c r="B36" s="25"/>
      <c r="E36" s="22" t="s">
        <v>35</v>
      </c>
      <c r="F36" s="79">
        <f>ROUND((SUM(BF123:BF155)),  2)</f>
        <v>0</v>
      </c>
      <c r="I36" s="89">
        <v>0.15</v>
      </c>
      <c r="J36" s="79">
        <f>ROUND(((SUM(BF123:BF155))*I36),  2)</f>
        <v>0</v>
      </c>
      <c r="L36" s="25"/>
    </row>
    <row r="37" spans="2:12" s="1" customFormat="1" ht="14.45" hidden="1" customHeight="1" x14ac:dyDescent="0.2">
      <c r="B37" s="25"/>
      <c r="E37" s="22" t="s">
        <v>36</v>
      </c>
      <c r="F37" s="79">
        <f>ROUND((SUM(BG123:BG155)),  2)</f>
        <v>0</v>
      </c>
      <c r="I37" s="89">
        <v>0.21</v>
      </c>
      <c r="J37" s="79">
        <f>0</f>
        <v>0</v>
      </c>
      <c r="L37" s="25"/>
    </row>
    <row r="38" spans="2:12" s="1" customFormat="1" ht="14.45" hidden="1" customHeight="1" x14ac:dyDescent="0.2">
      <c r="B38" s="25"/>
      <c r="E38" s="22" t="s">
        <v>37</v>
      </c>
      <c r="F38" s="79">
        <f>ROUND((SUM(BH123:BH155)),  2)</f>
        <v>0</v>
      </c>
      <c r="I38" s="89">
        <v>0.15</v>
      </c>
      <c r="J38" s="79">
        <f>0</f>
        <v>0</v>
      </c>
      <c r="L38" s="25"/>
    </row>
    <row r="39" spans="2:12" s="1" customFormat="1" ht="14.45" hidden="1" customHeight="1" x14ac:dyDescent="0.2">
      <c r="B39" s="25"/>
      <c r="E39" s="22" t="s">
        <v>38</v>
      </c>
      <c r="F39" s="79">
        <f>ROUND((SUM(BI123:BI155)),  2)</f>
        <v>0</v>
      </c>
      <c r="I39" s="89">
        <v>0</v>
      </c>
      <c r="J39" s="79">
        <f>0</f>
        <v>0</v>
      </c>
      <c r="L39" s="25"/>
    </row>
    <row r="40" spans="2:12" s="1" customFormat="1" ht="6.95" customHeight="1" x14ac:dyDescent="0.2">
      <c r="B40" s="25"/>
      <c r="L40" s="25"/>
    </row>
    <row r="41" spans="2:12" s="1" customFormat="1" ht="25.35" customHeight="1" x14ac:dyDescent="0.2">
      <c r="B41" s="25"/>
      <c r="C41" s="90"/>
      <c r="D41" s="91" t="s">
        <v>39</v>
      </c>
      <c r="E41" s="50"/>
      <c r="F41" s="50"/>
      <c r="G41" s="92" t="s">
        <v>40</v>
      </c>
      <c r="H41" s="93" t="s">
        <v>41</v>
      </c>
      <c r="I41" s="50"/>
      <c r="J41" s="94">
        <f>SUM(J32:J39)</f>
        <v>0</v>
      </c>
      <c r="K41" s="95"/>
      <c r="L41" s="25"/>
    </row>
    <row r="42" spans="2:12" s="1" customFormat="1" ht="14.45" customHeight="1" x14ac:dyDescent="0.2">
      <c r="B42" s="25"/>
      <c r="L42" s="25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12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12" s="1" customFormat="1" ht="24.95" customHeight="1" x14ac:dyDescent="0.2">
      <c r="B82" s="25"/>
      <c r="C82" s="17" t="s">
        <v>106</v>
      </c>
      <c r="L82" s="25"/>
    </row>
    <row r="83" spans="2:12" s="1" customFormat="1" ht="6.95" customHeight="1" x14ac:dyDescent="0.2">
      <c r="B83" s="25"/>
      <c r="L83" s="25"/>
    </row>
    <row r="84" spans="2:12" s="1" customFormat="1" ht="12" customHeight="1" x14ac:dyDescent="0.2">
      <c r="B84" s="25"/>
      <c r="C84" s="22" t="s">
        <v>14</v>
      </c>
      <c r="L84" s="25"/>
    </row>
    <row r="85" spans="2:12" s="1" customFormat="1" ht="16.5" customHeight="1" x14ac:dyDescent="0.2">
      <c r="B85" s="25"/>
      <c r="E85" s="211" t="str">
        <f>E7</f>
        <v>Rekonstrukce garáží v areálu generálního ředitelství PVL, Holečkova 3178/8, 150 00, Praha 5 - Smíchov</v>
      </c>
      <c r="F85" s="212"/>
      <c r="G85" s="212"/>
      <c r="H85" s="212"/>
      <c r="L85" s="25"/>
    </row>
    <row r="86" spans="2:12" ht="12" customHeight="1" x14ac:dyDescent="0.2">
      <c r="B86" s="16"/>
      <c r="C86" s="22" t="s">
        <v>104</v>
      </c>
      <c r="L86" s="16"/>
    </row>
    <row r="87" spans="2:12" s="1" customFormat="1" ht="16.5" customHeight="1" x14ac:dyDescent="0.2">
      <c r="B87" s="25"/>
      <c r="E87" s="211" t="s">
        <v>893</v>
      </c>
      <c r="F87" s="210"/>
      <c r="G87" s="210"/>
      <c r="H87" s="210"/>
      <c r="L87" s="25"/>
    </row>
    <row r="88" spans="2:12" s="1" customFormat="1" ht="12" customHeight="1" x14ac:dyDescent="0.2">
      <c r="B88" s="25"/>
      <c r="C88" s="22" t="s">
        <v>894</v>
      </c>
      <c r="L88" s="25"/>
    </row>
    <row r="89" spans="2:12" s="1" customFormat="1" ht="16.5" customHeight="1" x14ac:dyDescent="0.2">
      <c r="B89" s="25"/>
      <c r="E89" s="172" t="str">
        <f>E11</f>
        <v>2 - dodatek 23</v>
      </c>
      <c r="F89" s="210"/>
      <c r="G89" s="210"/>
      <c r="H89" s="210"/>
      <c r="L89" s="25"/>
    </row>
    <row r="90" spans="2:12" s="1" customFormat="1" ht="6.95" customHeight="1" x14ac:dyDescent="0.2">
      <c r="B90" s="25"/>
      <c r="L90" s="25"/>
    </row>
    <row r="91" spans="2:12" s="1" customFormat="1" ht="12" customHeight="1" x14ac:dyDescent="0.2">
      <c r="B91" s="25"/>
      <c r="C91" s="22" t="s">
        <v>18</v>
      </c>
      <c r="F91" s="20" t="str">
        <f>F14</f>
        <v xml:space="preserve"> </v>
      </c>
      <c r="I91" s="22" t="s">
        <v>20</v>
      </c>
      <c r="J91" s="45">
        <f>IF(J14="","",J14)</f>
        <v>45051</v>
      </c>
      <c r="L91" s="25"/>
    </row>
    <row r="92" spans="2:12" s="1" customFormat="1" ht="6.95" customHeight="1" x14ac:dyDescent="0.2">
      <c r="B92" s="25"/>
      <c r="L92" s="25"/>
    </row>
    <row r="93" spans="2:12" s="1" customFormat="1" ht="15.2" customHeight="1" x14ac:dyDescent="0.2">
      <c r="B93" s="25"/>
      <c r="C93" s="22" t="s">
        <v>21</v>
      </c>
      <c r="F93" s="20" t="str">
        <f>E17</f>
        <v xml:space="preserve"> </v>
      </c>
      <c r="I93" s="22" t="s">
        <v>25</v>
      </c>
      <c r="J93" s="23" t="str">
        <f>E23</f>
        <v xml:space="preserve"> </v>
      </c>
      <c r="L93" s="25"/>
    </row>
    <row r="94" spans="2:12" s="1" customFormat="1" ht="15.2" customHeight="1" x14ac:dyDescent="0.2">
      <c r="B94" s="25"/>
      <c r="C94" s="22" t="s">
        <v>24</v>
      </c>
      <c r="F94" s="20" t="str">
        <f>IF(E20="","",E20)</f>
        <v xml:space="preserve"> </v>
      </c>
      <c r="I94" s="22" t="s">
        <v>27</v>
      </c>
      <c r="J94" s="23" t="str">
        <f>E26</f>
        <v xml:space="preserve"> </v>
      </c>
      <c r="L94" s="25"/>
    </row>
    <row r="95" spans="2:12" s="1" customFormat="1" ht="10.35" customHeight="1" x14ac:dyDescent="0.2">
      <c r="B95" s="25"/>
      <c r="L95" s="25"/>
    </row>
    <row r="96" spans="2:12" s="1" customFormat="1" ht="29.25" customHeight="1" x14ac:dyDescent="0.2">
      <c r="B96" s="25"/>
      <c r="C96" s="98" t="s">
        <v>107</v>
      </c>
      <c r="D96" s="90"/>
      <c r="E96" s="90"/>
      <c r="F96" s="90"/>
      <c r="G96" s="90"/>
      <c r="H96" s="90"/>
      <c r="I96" s="90"/>
      <c r="J96" s="99" t="s">
        <v>108</v>
      </c>
      <c r="K96" s="90"/>
      <c r="L96" s="25"/>
    </row>
    <row r="97" spans="2:47" s="1" customFormat="1" ht="10.35" customHeight="1" x14ac:dyDescent="0.2">
      <c r="B97" s="25"/>
      <c r="L97" s="25"/>
    </row>
    <row r="98" spans="2:47" s="1" customFormat="1" ht="22.9" customHeight="1" x14ac:dyDescent="0.2">
      <c r="B98" s="25"/>
      <c r="C98" s="100" t="s">
        <v>109</v>
      </c>
      <c r="J98" s="59">
        <f>J123</f>
        <v>0</v>
      </c>
      <c r="L98" s="25"/>
      <c r="AU98" s="13" t="s">
        <v>110</v>
      </c>
    </row>
    <row r="99" spans="2:47" s="8" customFormat="1" ht="24.95" customHeight="1" x14ac:dyDescent="0.2">
      <c r="B99" s="101"/>
      <c r="D99" s="102" t="s">
        <v>896</v>
      </c>
      <c r="E99" s="103"/>
      <c r="F99" s="103"/>
      <c r="G99" s="103"/>
      <c r="H99" s="103"/>
      <c r="I99" s="103"/>
      <c r="J99" s="104">
        <f>J124</f>
        <v>0</v>
      </c>
      <c r="L99" s="101"/>
    </row>
    <row r="100" spans="2:47" s="8" customFormat="1" ht="24.95" customHeight="1" x14ac:dyDescent="0.2">
      <c r="B100" s="101"/>
      <c r="D100" s="102" t="s">
        <v>897</v>
      </c>
      <c r="E100" s="103"/>
      <c r="F100" s="103"/>
      <c r="G100" s="103"/>
      <c r="H100" s="103"/>
      <c r="I100" s="103"/>
      <c r="J100" s="104">
        <f>J143</f>
        <v>0</v>
      </c>
      <c r="L100" s="101"/>
    </row>
    <row r="101" spans="2:47" s="8" customFormat="1" ht="24.95" customHeight="1" x14ac:dyDescent="0.2">
      <c r="B101" s="101"/>
      <c r="D101" s="102" t="s">
        <v>898</v>
      </c>
      <c r="E101" s="103"/>
      <c r="F101" s="103"/>
      <c r="G101" s="103"/>
      <c r="H101" s="103"/>
      <c r="I101" s="103"/>
      <c r="J101" s="104">
        <f>J146</f>
        <v>0</v>
      </c>
      <c r="L101" s="101"/>
    </row>
    <row r="102" spans="2:47" s="1" customFormat="1" ht="21.75" customHeight="1" x14ac:dyDescent="0.2">
      <c r="B102" s="25"/>
      <c r="L102" s="25"/>
    </row>
    <row r="103" spans="2:47" s="1" customFormat="1" ht="6.95" customHeight="1" x14ac:dyDescent="0.2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25"/>
    </row>
    <row r="107" spans="2:47" s="1" customFormat="1" ht="6.95" customHeight="1" x14ac:dyDescent="0.2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5"/>
    </row>
    <row r="108" spans="2:47" s="1" customFormat="1" ht="24.95" customHeight="1" x14ac:dyDescent="0.2">
      <c r="B108" s="25"/>
      <c r="C108" s="17" t="s">
        <v>138</v>
      </c>
      <c r="L108" s="25"/>
    </row>
    <row r="109" spans="2:47" s="1" customFormat="1" ht="6.95" customHeight="1" x14ac:dyDescent="0.2">
      <c r="B109" s="25"/>
      <c r="L109" s="25"/>
    </row>
    <row r="110" spans="2:47" s="1" customFormat="1" ht="12" customHeight="1" x14ac:dyDescent="0.2">
      <c r="B110" s="25"/>
      <c r="C110" s="22" t="s">
        <v>14</v>
      </c>
      <c r="L110" s="25"/>
    </row>
    <row r="111" spans="2:47" s="1" customFormat="1" ht="16.5" customHeight="1" x14ac:dyDescent="0.2">
      <c r="B111" s="25"/>
      <c r="E111" s="211" t="str">
        <f>E7</f>
        <v>Rekonstrukce garáží v areálu generálního ředitelství PVL, Holečkova 3178/8, 150 00, Praha 5 - Smíchov</v>
      </c>
      <c r="F111" s="212"/>
      <c r="G111" s="212"/>
      <c r="H111" s="212"/>
      <c r="L111" s="25"/>
    </row>
    <row r="112" spans="2:47" ht="12" customHeight="1" x14ac:dyDescent="0.2">
      <c r="B112" s="16"/>
      <c r="C112" s="22" t="s">
        <v>104</v>
      </c>
      <c r="L112" s="16"/>
    </row>
    <row r="113" spans="2:65" s="1" customFormat="1" ht="16.5" customHeight="1" x14ac:dyDescent="0.2">
      <c r="B113" s="25"/>
      <c r="E113" s="211" t="s">
        <v>893</v>
      </c>
      <c r="F113" s="210"/>
      <c r="G113" s="210"/>
      <c r="H113" s="210"/>
      <c r="L113" s="25"/>
    </row>
    <row r="114" spans="2:65" s="1" customFormat="1" ht="12" customHeight="1" x14ac:dyDescent="0.2">
      <c r="B114" s="25"/>
      <c r="C114" s="22" t="s">
        <v>894</v>
      </c>
      <c r="L114" s="25"/>
    </row>
    <row r="115" spans="2:65" s="1" customFormat="1" ht="16.5" customHeight="1" x14ac:dyDescent="0.2">
      <c r="B115" s="25"/>
      <c r="E115" s="172" t="str">
        <f>E11</f>
        <v>2 - dodatek 23</v>
      </c>
      <c r="F115" s="210"/>
      <c r="G115" s="210"/>
      <c r="H115" s="210"/>
      <c r="L115" s="25"/>
    </row>
    <row r="116" spans="2:65" s="1" customFormat="1" ht="6.95" customHeight="1" x14ac:dyDescent="0.2">
      <c r="B116" s="25"/>
      <c r="L116" s="25"/>
    </row>
    <row r="117" spans="2:65" s="1" customFormat="1" ht="12" customHeight="1" x14ac:dyDescent="0.2">
      <c r="B117" s="25"/>
      <c r="C117" s="22" t="s">
        <v>18</v>
      </c>
      <c r="F117" s="20" t="str">
        <f>F14</f>
        <v xml:space="preserve"> </v>
      </c>
      <c r="I117" s="22" t="s">
        <v>20</v>
      </c>
      <c r="J117" s="45">
        <f>IF(J14="","",J14)</f>
        <v>45051</v>
      </c>
      <c r="L117" s="25"/>
    </row>
    <row r="118" spans="2:65" s="1" customFormat="1" ht="6.95" customHeight="1" x14ac:dyDescent="0.2">
      <c r="B118" s="25"/>
      <c r="L118" s="25"/>
    </row>
    <row r="119" spans="2:65" s="1" customFormat="1" ht="15.2" customHeight="1" x14ac:dyDescent="0.2">
      <c r="B119" s="25"/>
      <c r="C119" s="22" t="s">
        <v>21</v>
      </c>
      <c r="F119" s="20" t="str">
        <f>E17</f>
        <v xml:space="preserve"> </v>
      </c>
      <c r="I119" s="22" t="s">
        <v>25</v>
      </c>
      <c r="J119" s="23" t="str">
        <f>E23</f>
        <v xml:space="preserve"> </v>
      </c>
      <c r="L119" s="25"/>
    </row>
    <row r="120" spans="2:65" s="1" customFormat="1" ht="15.2" customHeight="1" x14ac:dyDescent="0.2">
      <c r="B120" s="25"/>
      <c r="C120" s="22" t="s">
        <v>24</v>
      </c>
      <c r="F120" s="20" t="str">
        <f>IF(E20="","",E20)</f>
        <v xml:space="preserve"> </v>
      </c>
      <c r="I120" s="22" t="s">
        <v>27</v>
      </c>
      <c r="J120" s="23" t="str">
        <f>E26</f>
        <v xml:space="preserve"> </v>
      </c>
      <c r="L120" s="25"/>
    </row>
    <row r="121" spans="2:65" s="1" customFormat="1" ht="10.35" customHeight="1" x14ac:dyDescent="0.2">
      <c r="B121" s="25"/>
      <c r="L121" s="25"/>
    </row>
    <row r="122" spans="2:65" s="9" customFormat="1" ht="29.25" customHeight="1" x14ac:dyDescent="0.2">
      <c r="B122" s="105"/>
      <c r="C122" s="106" t="s">
        <v>139</v>
      </c>
      <c r="D122" s="107" t="s">
        <v>54</v>
      </c>
      <c r="E122" s="107" t="s">
        <v>50</v>
      </c>
      <c r="F122" s="107" t="s">
        <v>51</v>
      </c>
      <c r="G122" s="107" t="s">
        <v>140</v>
      </c>
      <c r="H122" s="107" t="s">
        <v>141</v>
      </c>
      <c r="I122" s="107" t="s">
        <v>142</v>
      </c>
      <c r="J122" s="107" t="s">
        <v>108</v>
      </c>
      <c r="K122" s="108" t="s">
        <v>143</v>
      </c>
      <c r="L122" s="105"/>
      <c r="M122" s="52" t="s">
        <v>1</v>
      </c>
      <c r="N122" s="53" t="s">
        <v>33</v>
      </c>
      <c r="O122" s="53" t="s">
        <v>144</v>
      </c>
      <c r="P122" s="53" t="s">
        <v>145</v>
      </c>
      <c r="Q122" s="53" t="s">
        <v>146</v>
      </c>
      <c r="R122" s="53" t="s">
        <v>147</v>
      </c>
      <c r="S122" s="53" t="s">
        <v>148</v>
      </c>
      <c r="T122" s="54" t="s">
        <v>149</v>
      </c>
    </row>
    <row r="123" spans="2:65" s="1" customFormat="1" ht="22.9" customHeight="1" x14ac:dyDescent="0.25">
      <c r="B123" s="25"/>
      <c r="C123" s="57" t="s">
        <v>150</v>
      </c>
      <c r="J123" s="109">
        <f>BK123</f>
        <v>0</v>
      </c>
      <c r="L123" s="25"/>
      <c r="M123" s="55"/>
      <c r="N123" s="46"/>
      <c r="O123" s="46"/>
      <c r="P123" s="110">
        <f>P124+P143+P146</f>
        <v>0</v>
      </c>
      <c r="Q123" s="46"/>
      <c r="R123" s="110">
        <f>R124+R143+R146</f>
        <v>0</v>
      </c>
      <c r="S123" s="46"/>
      <c r="T123" s="111">
        <f>T124+T143+T146</f>
        <v>0</v>
      </c>
      <c r="AT123" s="13" t="s">
        <v>68</v>
      </c>
      <c r="AU123" s="13" t="s">
        <v>110</v>
      </c>
      <c r="BK123" s="112">
        <f>BK124+BK143+BK146</f>
        <v>0</v>
      </c>
    </row>
    <row r="124" spans="2:65" s="10" customFormat="1" ht="25.9" customHeight="1" x14ac:dyDescent="0.2">
      <c r="B124" s="113"/>
      <c r="D124" s="114" t="s">
        <v>68</v>
      </c>
      <c r="E124" s="115" t="s">
        <v>899</v>
      </c>
      <c r="F124" s="115" t="s">
        <v>900</v>
      </c>
      <c r="J124" s="116">
        <f>BK124</f>
        <v>0</v>
      </c>
      <c r="L124" s="113"/>
      <c r="M124" s="117"/>
      <c r="P124" s="118">
        <f>SUM(P125:P138)</f>
        <v>0</v>
      </c>
      <c r="R124" s="118">
        <f>SUM(R125:R138)</f>
        <v>0</v>
      </c>
      <c r="T124" s="119">
        <f>SUM(T125:T138)</f>
        <v>0</v>
      </c>
      <c r="AR124" s="114" t="s">
        <v>76</v>
      </c>
      <c r="AT124" s="120" t="s">
        <v>68</v>
      </c>
      <c r="AU124" s="120" t="s">
        <v>69</v>
      </c>
      <c r="AY124" s="114" t="s">
        <v>152</v>
      </c>
      <c r="BK124" s="121">
        <f>SUM(BK125:BK142)</f>
        <v>0</v>
      </c>
    </row>
    <row r="125" spans="2:65" s="1" customFormat="1" ht="16.5" customHeight="1" x14ac:dyDescent="0.2">
      <c r="B125" s="122"/>
      <c r="C125" s="123" t="s">
        <v>76</v>
      </c>
      <c r="D125" s="123" t="s">
        <v>153</v>
      </c>
      <c r="E125" s="124" t="s">
        <v>901</v>
      </c>
      <c r="F125" s="125" t="s">
        <v>902</v>
      </c>
      <c r="G125" s="126" t="s">
        <v>198</v>
      </c>
      <c r="H125" s="127">
        <v>30</v>
      </c>
      <c r="I125" s="128"/>
      <c r="J125" s="128">
        <f t="shared" ref="J125:J138" si="0">ROUND(I125*H125,2)</f>
        <v>0</v>
      </c>
      <c r="K125" s="125" t="s">
        <v>1</v>
      </c>
      <c r="L125" s="25"/>
      <c r="M125" s="129" t="s">
        <v>1</v>
      </c>
      <c r="N125" s="130" t="s">
        <v>34</v>
      </c>
      <c r="O125" s="131">
        <v>0</v>
      </c>
      <c r="P125" s="131">
        <f t="shared" ref="P125:P138" si="1">O125*H125</f>
        <v>0</v>
      </c>
      <c r="Q125" s="131">
        <v>0</v>
      </c>
      <c r="R125" s="131">
        <f t="shared" ref="R125:R138" si="2">Q125*H125</f>
        <v>0</v>
      </c>
      <c r="S125" s="131">
        <v>0</v>
      </c>
      <c r="T125" s="132">
        <f t="shared" ref="T125:T138" si="3">S125*H125</f>
        <v>0</v>
      </c>
      <c r="AR125" s="133" t="s">
        <v>157</v>
      </c>
      <c r="AT125" s="133" t="s">
        <v>153</v>
      </c>
      <c r="AU125" s="133" t="s">
        <v>76</v>
      </c>
      <c r="AY125" s="13" t="s">
        <v>152</v>
      </c>
      <c r="BE125" s="134">
        <f t="shared" ref="BE125:BE137" si="4">IF(N125="základní",J125,0)</f>
        <v>0</v>
      </c>
      <c r="BF125" s="134">
        <f t="shared" ref="BF125:BF138" si="5">IF(N125="snížená",J125,0)</f>
        <v>0</v>
      </c>
      <c r="BG125" s="134">
        <f t="shared" ref="BG125:BG138" si="6">IF(N125="zákl. přenesená",J125,0)</f>
        <v>0</v>
      </c>
      <c r="BH125" s="134">
        <f t="shared" ref="BH125:BH138" si="7">IF(N125="sníž. přenesená",J125,0)</f>
        <v>0</v>
      </c>
      <c r="BI125" s="134">
        <f t="shared" ref="BI125:BI138" si="8">IF(N125="nulová",J125,0)</f>
        <v>0</v>
      </c>
      <c r="BJ125" s="13" t="s">
        <v>76</v>
      </c>
      <c r="BK125" s="134">
        <f t="shared" ref="BK125:BK138" si="9">ROUND(I125*H125,2)</f>
        <v>0</v>
      </c>
      <c r="BL125" s="13" t="s">
        <v>157</v>
      </c>
      <c r="BM125" s="133" t="s">
        <v>78</v>
      </c>
    </row>
    <row r="126" spans="2:65" s="1" customFormat="1" ht="16.5" customHeight="1" x14ac:dyDescent="0.2">
      <c r="B126" s="122"/>
      <c r="C126" s="123" t="s">
        <v>78</v>
      </c>
      <c r="D126" s="123" t="s">
        <v>153</v>
      </c>
      <c r="E126" s="124" t="s">
        <v>903</v>
      </c>
      <c r="F126" s="125" t="s">
        <v>904</v>
      </c>
      <c r="G126" s="126" t="s">
        <v>198</v>
      </c>
      <c r="H126" s="127">
        <v>30</v>
      </c>
      <c r="I126" s="128"/>
      <c r="J126" s="128">
        <f t="shared" si="0"/>
        <v>0</v>
      </c>
      <c r="K126" s="125" t="s">
        <v>1</v>
      </c>
      <c r="L126" s="25"/>
      <c r="M126" s="129" t="s">
        <v>1</v>
      </c>
      <c r="N126" s="130" t="s">
        <v>34</v>
      </c>
      <c r="O126" s="131">
        <v>0</v>
      </c>
      <c r="P126" s="131">
        <f t="shared" si="1"/>
        <v>0</v>
      </c>
      <c r="Q126" s="131">
        <v>0</v>
      </c>
      <c r="R126" s="131">
        <f t="shared" si="2"/>
        <v>0</v>
      </c>
      <c r="S126" s="131">
        <v>0</v>
      </c>
      <c r="T126" s="132">
        <f t="shared" si="3"/>
        <v>0</v>
      </c>
      <c r="AR126" s="133" t="s">
        <v>157</v>
      </c>
      <c r="AT126" s="133" t="s">
        <v>153</v>
      </c>
      <c r="AU126" s="133" t="s">
        <v>76</v>
      </c>
      <c r="AY126" s="13" t="s">
        <v>152</v>
      </c>
      <c r="BE126" s="134">
        <f t="shared" si="4"/>
        <v>0</v>
      </c>
      <c r="BF126" s="134">
        <f t="shared" si="5"/>
        <v>0</v>
      </c>
      <c r="BG126" s="134">
        <f t="shared" si="6"/>
        <v>0</v>
      </c>
      <c r="BH126" s="134">
        <f t="shared" si="7"/>
        <v>0</v>
      </c>
      <c r="BI126" s="134">
        <f t="shared" si="8"/>
        <v>0</v>
      </c>
      <c r="BJ126" s="13" t="s">
        <v>76</v>
      </c>
      <c r="BK126" s="134">
        <f t="shared" si="9"/>
        <v>0</v>
      </c>
      <c r="BL126" s="13" t="s">
        <v>157</v>
      </c>
      <c r="BM126" s="133" t="s">
        <v>157</v>
      </c>
    </row>
    <row r="127" spans="2:65" s="1" customFormat="1" ht="16.5" customHeight="1" x14ac:dyDescent="0.2">
      <c r="B127" s="122"/>
      <c r="C127" s="123" t="s">
        <v>160</v>
      </c>
      <c r="D127" s="123" t="s">
        <v>153</v>
      </c>
      <c r="E127" s="124" t="s">
        <v>905</v>
      </c>
      <c r="F127" s="125" t="s">
        <v>906</v>
      </c>
      <c r="G127" s="126" t="s">
        <v>198</v>
      </c>
      <c r="H127" s="127">
        <v>20</v>
      </c>
      <c r="I127" s="128"/>
      <c r="J127" s="128">
        <f t="shared" si="0"/>
        <v>0</v>
      </c>
      <c r="K127" s="125" t="s">
        <v>1</v>
      </c>
      <c r="L127" s="25"/>
      <c r="M127" s="129" t="s">
        <v>1</v>
      </c>
      <c r="N127" s="130" t="s">
        <v>34</v>
      </c>
      <c r="O127" s="131">
        <v>0</v>
      </c>
      <c r="P127" s="131">
        <f t="shared" si="1"/>
        <v>0</v>
      </c>
      <c r="Q127" s="131">
        <v>0</v>
      </c>
      <c r="R127" s="131">
        <f t="shared" si="2"/>
        <v>0</v>
      </c>
      <c r="S127" s="131">
        <v>0</v>
      </c>
      <c r="T127" s="132">
        <f t="shared" si="3"/>
        <v>0</v>
      </c>
      <c r="AR127" s="133" t="s">
        <v>157</v>
      </c>
      <c r="AT127" s="133" t="s">
        <v>153</v>
      </c>
      <c r="AU127" s="133" t="s">
        <v>76</v>
      </c>
      <c r="AY127" s="13" t="s">
        <v>152</v>
      </c>
      <c r="BE127" s="134">
        <f t="shared" si="4"/>
        <v>0</v>
      </c>
      <c r="BF127" s="134">
        <f t="shared" si="5"/>
        <v>0</v>
      </c>
      <c r="BG127" s="134">
        <f t="shared" si="6"/>
        <v>0</v>
      </c>
      <c r="BH127" s="134">
        <f t="shared" si="7"/>
        <v>0</v>
      </c>
      <c r="BI127" s="134">
        <f t="shared" si="8"/>
        <v>0</v>
      </c>
      <c r="BJ127" s="13" t="s">
        <v>76</v>
      </c>
      <c r="BK127" s="134">
        <f t="shared" si="9"/>
        <v>0</v>
      </c>
      <c r="BL127" s="13" t="s">
        <v>157</v>
      </c>
      <c r="BM127" s="133" t="s">
        <v>162</v>
      </c>
    </row>
    <row r="128" spans="2:65" s="1" customFormat="1" ht="16.5" customHeight="1" x14ac:dyDescent="0.2">
      <c r="B128" s="122"/>
      <c r="C128" s="123" t="s">
        <v>157</v>
      </c>
      <c r="D128" s="123" t="s">
        <v>153</v>
      </c>
      <c r="E128" s="124" t="s">
        <v>907</v>
      </c>
      <c r="F128" s="125" t="s">
        <v>908</v>
      </c>
      <c r="G128" s="126" t="s">
        <v>198</v>
      </c>
      <c r="H128" s="127">
        <v>30</v>
      </c>
      <c r="I128" s="128"/>
      <c r="J128" s="128">
        <f t="shared" si="0"/>
        <v>0</v>
      </c>
      <c r="K128" s="125" t="s">
        <v>1</v>
      </c>
      <c r="L128" s="25"/>
      <c r="M128" s="129" t="s">
        <v>1</v>
      </c>
      <c r="N128" s="130" t="s">
        <v>34</v>
      </c>
      <c r="O128" s="131">
        <v>0</v>
      </c>
      <c r="P128" s="131">
        <f t="shared" si="1"/>
        <v>0</v>
      </c>
      <c r="Q128" s="131">
        <v>0</v>
      </c>
      <c r="R128" s="131">
        <f t="shared" si="2"/>
        <v>0</v>
      </c>
      <c r="S128" s="131">
        <v>0</v>
      </c>
      <c r="T128" s="132">
        <f t="shared" si="3"/>
        <v>0</v>
      </c>
      <c r="AR128" s="133" t="s">
        <v>157</v>
      </c>
      <c r="AT128" s="133" t="s">
        <v>153</v>
      </c>
      <c r="AU128" s="133" t="s">
        <v>76</v>
      </c>
      <c r="AY128" s="13" t="s">
        <v>152</v>
      </c>
      <c r="BE128" s="134">
        <f t="shared" si="4"/>
        <v>0</v>
      </c>
      <c r="BF128" s="134">
        <f t="shared" si="5"/>
        <v>0</v>
      </c>
      <c r="BG128" s="134">
        <f t="shared" si="6"/>
        <v>0</v>
      </c>
      <c r="BH128" s="134">
        <f t="shared" si="7"/>
        <v>0</v>
      </c>
      <c r="BI128" s="134">
        <f t="shared" si="8"/>
        <v>0</v>
      </c>
      <c r="BJ128" s="13" t="s">
        <v>76</v>
      </c>
      <c r="BK128" s="134">
        <f t="shared" si="9"/>
        <v>0</v>
      </c>
      <c r="BL128" s="13" t="s">
        <v>157</v>
      </c>
      <c r="BM128" s="133" t="s">
        <v>163</v>
      </c>
    </row>
    <row r="129" spans="2:65" s="1" customFormat="1" ht="16.5" customHeight="1" x14ac:dyDescent="0.2">
      <c r="B129" s="122"/>
      <c r="C129" s="123" t="s">
        <v>164</v>
      </c>
      <c r="D129" s="123" t="s">
        <v>153</v>
      </c>
      <c r="E129" s="124" t="s">
        <v>909</v>
      </c>
      <c r="F129" s="125" t="s">
        <v>910</v>
      </c>
      <c r="G129" s="126" t="s">
        <v>198</v>
      </c>
      <c r="H129" s="127">
        <v>30</v>
      </c>
      <c r="I129" s="128"/>
      <c r="J129" s="128">
        <f t="shared" si="0"/>
        <v>0</v>
      </c>
      <c r="K129" s="125" t="s">
        <v>1</v>
      </c>
      <c r="L129" s="25"/>
      <c r="M129" s="129" t="s">
        <v>1</v>
      </c>
      <c r="N129" s="130" t="s">
        <v>34</v>
      </c>
      <c r="O129" s="131">
        <v>0</v>
      </c>
      <c r="P129" s="131">
        <f t="shared" si="1"/>
        <v>0</v>
      </c>
      <c r="Q129" s="131">
        <v>0</v>
      </c>
      <c r="R129" s="131">
        <f t="shared" si="2"/>
        <v>0</v>
      </c>
      <c r="S129" s="131">
        <v>0</v>
      </c>
      <c r="T129" s="132">
        <f t="shared" si="3"/>
        <v>0</v>
      </c>
      <c r="AR129" s="133" t="s">
        <v>157</v>
      </c>
      <c r="AT129" s="133" t="s">
        <v>153</v>
      </c>
      <c r="AU129" s="133" t="s">
        <v>76</v>
      </c>
      <c r="AY129" s="13" t="s">
        <v>152</v>
      </c>
      <c r="BE129" s="134">
        <f t="shared" si="4"/>
        <v>0</v>
      </c>
      <c r="BF129" s="134">
        <f t="shared" si="5"/>
        <v>0</v>
      </c>
      <c r="BG129" s="134">
        <f t="shared" si="6"/>
        <v>0</v>
      </c>
      <c r="BH129" s="134">
        <f t="shared" si="7"/>
        <v>0</v>
      </c>
      <c r="BI129" s="134">
        <f t="shared" si="8"/>
        <v>0</v>
      </c>
      <c r="BJ129" s="13" t="s">
        <v>76</v>
      </c>
      <c r="BK129" s="134">
        <f t="shared" si="9"/>
        <v>0</v>
      </c>
      <c r="BL129" s="13" t="s">
        <v>157</v>
      </c>
      <c r="BM129" s="133" t="s">
        <v>168</v>
      </c>
    </row>
    <row r="130" spans="2:65" s="1" customFormat="1" ht="16.5" customHeight="1" x14ac:dyDescent="0.2">
      <c r="B130" s="122"/>
      <c r="C130" s="123" t="s">
        <v>162</v>
      </c>
      <c r="D130" s="123" t="s">
        <v>153</v>
      </c>
      <c r="E130" s="124" t="s">
        <v>911</v>
      </c>
      <c r="F130" s="125" t="s">
        <v>912</v>
      </c>
      <c r="G130" s="126" t="s">
        <v>198</v>
      </c>
      <c r="H130" s="127">
        <v>20</v>
      </c>
      <c r="I130" s="128"/>
      <c r="J130" s="128">
        <f t="shared" si="0"/>
        <v>0</v>
      </c>
      <c r="K130" s="125" t="s">
        <v>1</v>
      </c>
      <c r="L130" s="25"/>
      <c r="M130" s="129" t="s">
        <v>1</v>
      </c>
      <c r="N130" s="130" t="s">
        <v>34</v>
      </c>
      <c r="O130" s="131">
        <v>0</v>
      </c>
      <c r="P130" s="131">
        <f t="shared" si="1"/>
        <v>0</v>
      </c>
      <c r="Q130" s="131">
        <v>0</v>
      </c>
      <c r="R130" s="131">
        <f t="shared" si="2"/>
        <v>0</v>
      </c>
      <c r="S130" s="131">
        <v>0</v>
      </c>
      <c r="T130" s="132">
        <f t="shared" si="3"/>
        <v>0</v>
      </c>
      <c r="AR130" s="133" t="s">
        <v>157</v>
      </c>
      <c r="AT130" s="133" t="s">
        <v>153</v>
      </c>
      <c r="AU130" s="133" t="s">
        <v>76</v>
      </c>
      <c r="AY130" s="13" t="s">
        <v>152</v>
      </c>
      <c r="BE130" s="134">
        <f t="shared" si="4"/>
        <v>0</v>
      </c>
      <c r="BF130" s="134">
        <f t="shared" si="5"/>
        <v>0</v>
      </c>
      <c r="BG130" s="134">
        <f t="shared" si="6"/>
        <v>0</v>
      </c>
      <c r="BH130" s="134">
        <f t="shared" si="7"/>
        <v>0</v>
      </c>
      <c r="BI130" s="134">
        <f t="shared" si="8"/>
        <v>0</v>
      </c>
      <c r="BJ130" s="13" t="s">
        <v>76</v>
      </c>
      <c r="BK130" s="134">
        <f t="shared" si="9"/>
        <v>0</v>
      </c>
      <c r="BL130" s="13" t="s">
        <v>157</v>
      </c>
      <c r="BM130" s="133" t="s">
        <v>171</v>
      </c>
    </row>
    <row r="131" spans="2:65" s="1" customFormat="1" ht="16.5" customHeight="1" x14ac:dyDescent="0.2">
      <c r="B131" s="122"/>
      <c r="C131" s="123" t="s">
        <v>172</v>
      </c>
      <c r="D131" s="123" t="s">
        <v>153</v>
      </c>
      <c r="E131" s="124" t="s">
        <v>913</v>
      </c>
      <c r="F131" s="125" t="s">
        <v>914</v>
      </c>
      <c r="G131" s="126" t="s">
        <v>201</v>
      </c>
      <c r="H131" s="127">
        <v>1</v>
      </c>
      <c r="I131" s="128"/>
      <c r="J131" s="128">
        <f t="shared" si="0"/>
        <v>0</v>
      </c>
      <c r="K131" s="125" t="s">
        <v>1</v>
      </c>
      <c r="L131" s="25"/>
      <c r="M131" s="129" t="s">
        <v>1</v>
      </c>
      <c r="N131" s="130" t="s">
        <v>34</v>
      </c>
      <c r="O131" s="131">
        <v>0</v>
      </c>
      <c r="P131" s="131">
        <f t="shared" si="1"/>
        <v>0</v>
      </c>
      <c r="Q131" s="131">
        <v>0</v>
      </c>
      <c r="R131" s="131">
        <f t="shared" si="2"/>
        <v>0</v>
      </c>
      <c r="S131" s="131">
        <v>0</v>
      </c>
      <c r="T131" s="132">
        <f t="shared" si="3"/>
        <v>0</v>
      </c>
      <c r="AR131" s="133" t="s">
        <v>157</v>
      </c>
      <c r="AT131" s="133" t="s">
        <v>153</v>
      </c>
      <c r="AU131" s="133" t="s">
        <v>76</v>
      </c>
      <c r="AY131" s="13" t="s">
        <v>152</v>
      </c>
      <c r="BE131" s="134">
        <f t="shared" si="4"/>
        <v>0</v>
      </c>
      <c r="BF131" s="134">
        <f t="shared" si="5"/>
        <v>0</v>
      </c>
      <c r="BG131" s="134">
        <f t="shared" si="6"/>
        <v>0</v>
      </c>
      <c r="BH131" s="134">
        <f t="shared" si="7"/>
        <v>0</v>
      </c>
      <c r="BI131" s="134">
        <f t="shared" si="8"/>
        <v>0</v>
      </c>
      <c r="BJ131" s="13" t="s">
        <v>76</v>
      </c>
      <c r="BK131" s="134">
        <f t="shared" si="9"/>
        <v>0</v>
      </c>
      <c r="BL131" s="13" t="s">
        <v>157</v>
      </c>
      <c r="BM131" s="133" t="s">
        <v>175</v>
      </c>
    </row>
    <row r="132" spans="2:65" s="1" customFormat="1" ht="16.5" customHeight="1" x14ac:dyDescent="0.2">
      <c r="B132" s="122"/>
      <c r="C132" s="123" t="s">
        <v>163</v>
      </c>
      <c r="D132" s="123" t="s">
        <v>153</v>
      </c>
      <c r="E132" s="124" t="s">
        <v>915</v>
      </c>
      <c r="F132" s="125" t="s">
        <v>914</v>
      </c>
      <c r="G132" s="126" t="s">
        <v>201</v>
      </c>
      <c r="H132" s="127">
        <v>1</v>
      </c>
      <c r="I132" s="128"/>
      <c r="J132" s="128">
        <f t="shared" si="0"/>
        <v>0</v>
      </c>
      <c r="K132" s="125" t="s">
        <v>1</v>
      </c>
      <c r="L132" s="25"/>
      <c r="M132" s="129" t="s">
        <v>1</v>
      </c>
      <c r="N132" s="130" t="s">
        <v>34</v>
      </c>
      <c r="O132" s="131">
        <v>0</v>
      </c>
      <c r="P132" s="131">
        <f t="shared" si="1"/>
        <v>0</v>
      </c>
      <c r="Q132" s="131">
        <v>0</v>
      </c>
      <c r="R132" s="131">
        <f t="shared" si="2"/>
        <v>0</v>
      </c>
      <c r="S132" s="131">
        <v>0</v>
      </c>
      <c r="T132" s="132">
        <f t="shared" si="3"/>
        <v>0</v>
      </c>
      <c r="AR132" s="133" t="s">
        <v>157</v>
      </c>
      <c r="AT132" s="133" t="s">
        <v>153</v>
      </c>
      <c r="AU132" s="133" t="s">
        <v>76</v>
      </c>
      <c r="AY132" s="13" t="s">
        <v>152</v>
      </c>
      <c r="BE132" s="134">
        <f t="shared" si="4"/>
        <v>0</v>
      </c>
      <c r="BF132" s="134">
        <f t="shared" si="5"/>
        <v>0</v>
      </c>
      <c r="BG132" s="134">
        <f t="shared" si="6"/>
        <v>0</v>
      </c>
      <c r="BH132" s="134">
        <f t="shared" si="7"/>
        <v>0</v>
      </c>
      <c r="BI132" s="134">
        <f t="shared" si="8"/>
        <v>0</v>
      </c>
      <c r="BJ132" s="13" t="s">
        <v>76</v>
      </c>
      <c r="BK132" s="134">
        <f t="shared" si="9"/>
        <v>0</v>
      </c>
      <c r="BL132" s="13" t="s">
        <v>157</v>
      </c>
      <c r="BM132" s="133" t="s">
        <v>178</v>
      </c>
    </row>
    <row r="133" spans="2:65" s="1" customFormat="1" ht="16.5" customHeight="1" x14ac:dyDescent="0.2">
      <c r="B133" s="122"/>
      <c r="C133" s="123" t="s">
        <v>179</v>
      </c>
      <c r="D133" s="123" t="s">
        <v>153</v>
      </c>
      <c r="E133" s="124" t="s">
        <v>916</v>
      </c>
      <c r="F133" s="125" t="s">
        <v>917</v>
      </c>
      <c r="G133" s="126" t="s">
        <v>201</v>
      </c>
      <c r="H133" s="127">
        <v>1</v>
      </c>
      <c r="I133" s="128"/>
      <c r="J133" s="128">
        <f t="shared" si="0"/>
        <v>0</v>
      </c>
      <c r="K133" s="125" t="s">
        <v>1</v>
      </c>
      <c r="L133" s="25"/>
      <c r="M133" s="129" t="s">
        <v>1</v>
      </c>
      <c r="N133" s="130" t="s">
        <v>34</v>
      </c>
      <c r="O133" s="131">
        <v>0</v>
      </c>
      <c r="P133" s="131">
        <f t="shared" si="1"/>
        <v>0</v>
      </c>
      <c r="Q133" s="131">
        <v>0</v>
      </c>
      <c r="R133" s="131">
        <f t="shared" si="2"/>
        <v>0</v>
      </c>
      <c r="S133" s="131">
        <v>0</v>
      </c>
      <c r="T133" s="132">
        <f t="shared" si="3"/>
        <v>0</v>
      </c>
      <c r="AR133" s="133" t="s">
        <v>157</v>
      </c>
      <c r="AT133" s="133" t="s">
        <v>153</v>
      </c>
      <c r="AU133" s="133" t="s">
        <v>76</v>
      </c>
      <c r="AY133" s="13" t="s">
        <v>152</v>
      </c>
      <c r="BE133" s="134">
        <f t="shared" si="4"/>
        <v>0</v>
      </c>
      <c r="BF133" s="134">
        <f t="shared" si="5"/>
        <v>0</v>
      </c>
      <c r="BG133" s="134">
        <f t="shared" si="6"/>
        <v>0</v>
      </c>
      <c r="BH133" s="134">
        <f t="shared" si="7"/>
        <v>0</v>
      </c>
      <c r="BI133" s="134">
        <f t="shared" si="8"/>
        <v>0</v>
      </c>
      <c r="BJ133" s="13" t="s">
        <v>76</v>
      </c>
      <c r="BK133" s="134">
        <f t="shared" si="9"/>
        <v>0</v>
      </c>
      <c r="BL133" s="13" t="s">
        <v>157</v>
      </c>
      <c r="BM133" s="133" t="s">
        <v>182</v>
      </c>
    </row>
    <row r="134" spans="2:65" s="1" customFormat="1" ht="16.5" customHeight="1" x14ac:dyDescent="0.2">
      <c r="B134" s="122"/>
      <c r="C134" s="123" t="s">
        <v>168</v>
      </c>
      <c r="D134" s="123" t="s">
        <v>153</v>
      </c>
      <c r="E134" s="124" t="s">
        <v>918</v>
      </c>
      <c r="F134" s="125" t="s">
        <v>917</v>
      </c>
      <c r="G134" s="126" t="s">
        <v>201</v>
      </c>
      <c r="H134" s="127">
        <v>1</v>
      </c>
      <c r="I134" s="128"/>
      <c r="J134" s="128">
        <f t="shared" si="0"/>
        <v>0</v>
      </c>
      <c r="K134" s="125" t="s">
        <v>1</v>
      </c>
      <c r="L134" s="25"/>
      <c r="M134" s="129" t="s">
        <v>1</v>
      </c>
      <c r="N134" s="130" t="s">
        <v>34</v>
      </c>
      <c r="O134" s="131">
        <v>0</v>
      </c>
      <c r="P134" s="131">
        <f t="shared" si="1"/>
        <v>0</v>
      </c>
      <c r="Q134" s="131">
        <v>0</v>
      </c>
      <c r="R134" s="131">
        <f t="shared" si="2"/>
        <v>0</v>
      </c>
      <c r="S134" s="131">
        <v>0</v>
      </c>
      <c r="T134" s="132">
        <f t="shared" si="3"/>
        <v>0</v>
      </c>
      <c r="AR134" s="133" t="s">
        <v>157</v>
      </c>
      <c r="AT134" s="133" t="s">
        <v>153</v>
      </c>
      <c r="AU134" s="133" t="s">
        <v>76</v>
      </c>
      <c r="AY134" s="13" t="s">
        <v>152</v>
      </c>
      <c r="BE134" s="134">
        <f t="shared" si="4"/>
        <v>0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76</v>
      </c>
      <c r="BK134" s="134">
        <f t="shared" si="9"/>
        <v>0</v>
      </c>
      <c r="BL134" s="13" t="s">
        <v>157</v>
      </c>
      <c r="BM134" s="133" t="s">
        <v>185</v>
      </c>
    </row>
    <row r="135" spans="2:65" s="1" customFormat="1" ht="16.5" customHeight="1" x14ac:dyDescent="0.2">
      <c r="B135" s="122"/>
      <c r="C135" s="123" t="s">
        <v>186</v>
      </c>
      <c r="D135" s="123" t="s">
        <v>153</v>
      </c>
      <c r="E135" s="124" t="s">
        <v>919</v>
      </c>
      <c r="F135" s="125" t="s">
        <v>920</v>
      </c>
      <c r="G135" s="126" t="s">
        <v>201</v>
      </c>
      <c r="H135" s="127">
        <v>2</v>
      </c>
      <c r="I135" s="128"/>
      <c r="J135" s="128">
        <f t="shared" si="0"/>
        <v>0</v>
      </c>
      <c r="K135" s="125" t="s">
        <v>1</v>
      </c>
      <c r="L135" s="25"/>
      <c r="M135" s="129" t="s">
        <v>1</v>
      </c>
      <c r="N135" s="130" t="s">
        <v>34</v>
      </c>
      <c r="O135" s="131">
        <v>0</v>
      </c>
      <c r="P135" s="131">
        <f t="shared" si="1"/>
        <v>0</v>
      </c>
      <c r="Q135" s="131">
        <v>0</v>
      </c>
      <c r="R135" s="131">
        <f t="shared" si="2"/>
        <v>0</v>
      </c>
      <c r="S135" s="131">
        <v>0</v>
      </c>
      <c r="T135" s="132">
        <f t="shared" si="3"/>
        <v>0</v>
      </c>
      <c r="AR135" s="133" t="s">
        <v>157</v>
      </c>
      <c r="AT135" s="133" t="s">
        <v>153</v>
      </c>
      <c r="AU135" s="133" t="s">
        <v>76</v>
      </c>
      <c r="AY135" s="13" t="s">
        <v>152</v>
      </c>
      <c r="BE135" s="134">
        <f t="shared" si="4"/>
        <v>0</v>
      </c>
      <c r="BF135" s="134">
        <f t="shared" si="5"/>
        <v>0</v>
      </c>
      <c r="BG135" s="134">
        <f t="shared" si="6"/>
        <v>0</v>
      </c>
      <c r="BH135" s="134">
        <f t="shared" si="7"/>
        <v>0</v>
      </c>
      <c r="BI135" s="134">
        <f t="shared" si="8"/>
        <v>0</v>
      </c>
      <c r="BJ135" s="13" t="s">
        <v>76</v>
      </c>
      <c r="BK135" s="134">
        <f t="shared" si="9"/>
        <v>0</v>
      </c>
      <c r="BL135" s="13" t="s">
        <v>157</v>
      </c>
      <c r="BM135" s="133" t="s">
        <v>189</v>
      </c>
    </row>
    <row r="136" spans="2:65" s="1" customFormat="1" ht="16.5" customHeight="1" x14ac:dyDescent="0.2">
      <c r="B136" s="122"/>
      <c r="C136" s="123" t="s">
        <v>171</v>
      </c>
      <c r="D136" s="123" t="s">
        <v>153</v>
      </c>
      <c r="E136" s="124" t="s">
        <v>921</v>
      </c>
      <c r="F136" s="125" t="s">
        <v>922</v>
      </c>
      <c r="G136" s="126" t="s">
        <v>201</v>
      </c>
      <c r="H136" s="127">
        <v>1</v>
      </c>
      <c r="I136" s="128"/>
      <c r="J136" s="128">
        <f t="shared" si="0"/>
        <v>0</v>
      </c>
      <c r="K136" s="125" t="s">
        <v>1</v>
      </c>
      <c r="L136" s="25"/>
      <c r="M136" s="129" t="s">
        <v>1</v>
      </c>
      <c r="N136" s="130" t="s">
        <v>34</v>
      </c>
      <c r="O136" s="131">
        <v>0</v>
      </c>
      <c r="P136" s="131">
        <f t="shared" si="1"/>
        <v>0</v>
      </c>
      <c r="Q136" s="131">
        <v>0</v>
      </c>
      <c r="R136" s="131">
        <f t="shared" si="2"/>
        <v>0</v>
      </c>
      <c r="S136" s="131">
        <v>0</v>
      </c>
      <c r="T136" s="132">
        <f t="shared" si="3"/>
        <v>0</v>
      </c>
      <c r="AR136" s="133" t="s">
        <v>157</v>
      </c>
      <c r="AT136" s="133" t="s">
        <v>153</v>
      </c>
      <c r="AU136" s="133" t="s">
        <v>76</v>
      </c>
      <c r="AY136" s="13" t="s">
        <v>152</v>
      </c>
      <c r="BE136" s="134">
        <f t="shared" si="4"/>
        <v>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13" t="s">
        <v>76</v>
      </c>
      <c r="BK136" s="134">
        <f t="shared" si="9"/>
        <v>0</v>
      </c>
      <c r="BL136" s="13" t="s">
        <v>157</v>
      </c>
      <c r="BM136" s="133" t="s">
        <v>192</v>
      </c>
    </row>
    <row r="137" spans="2:65" s="1" customFormat="1" ht="16.5" customHeight="1" x14ac:dyDescent="0.2">
      <c r="B137" s="122"/>
      <c r="C137" s="123" t="s">
        <v>195</v>
      </c>
      <c r="D137" s="123" t="s">
        <v>153</v>
      </c>
      <c r="E137" s="124" t="s">
        <v>923</v>
      </c>
      <c r="F137" s="125" t="s">
        <v>924</v>
      </c>
      <c r="G137" s="126" t="s">
        <v>198</v>
      </c>
      <c r="H137" s="127">
        <v>145</v>
      </c>
      <c r="I137" s="128"/>
      <c r="J137" s="128">
        <f t="shared" si="0"/>
        <v>0</v>
      </c>
      <c r="K137" s="125" t="s">
        <v>1</v>
      </c>
      <c r="L137" s="25"/>
      <c r="M137" s="129" t="s">
        <v>1</v>
      </c>
      <c r="N137" s="130" t="s">
        <v>34</v>
      </c>
      <c r="O137" s="131">
        <v>0</v>
      </c>
      <c r="P137" s="131">
        <f t="shared" si="1"/>
        <v>0</v>
      </c>
      <c r="Q137" s="131">
        <v>0</v>
      </c>
      <c r="R137" s="131">
        <f t="shared" si="2"/>
        <v>0</v>
      </c>
      <c r="S137" s="131">
        <v>0</v>
      </c>
      <c r="T137" s="132">
        <f t="shared" si="3"/>
        <v>0</v>
      </c>
      <c r="AR137" s="133" t="s">
        <v>157</v>
      </c>
      <c r="AT137" s="133" t="s">
        <v>153</v>
      </c>
      <c r="AU137" s="133" t="s">
        <v>76</v>
      </c>
      <c r="AY137" s="13" t="s">
        <v>152</v>
      </c>
      <c r="BE137" s="134">
        <f t="shared" si="4"/>
        <v>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13" t="s">
        <v>76</v>
      </c>
      <c r="BK137" s="134">
        <f t="shared" si="9"/>
        <v>0</v>
      </c>
      <c r="BL137" s="13" t="s">
        <v>157</v>
      </c>
      <c r="BM137" s="133" t="s">
        <v>193</v>
      </c>
    </row>
    <row r="138" spans="2:65" s="1" customFormat="1" ht="16.5" customHeight="1" x14ac:dyDescent="0.2">
      <c r="B138" s="122"/>
      <c r="C138" s="123" t="s">
        <v>175</v>
      </c>
      <c r="D138" s="123" t="s">
        <v>153</v>
      </c>
      <c r="E138" s="124" t="s">
        <v>925</v>
      </c>
      <c r="F138" s="125" t="s">
        <v>926</v>
      </c>
      <c r="G138" s="126" t="s">
        <v>198</v>
      </c>
      <c r="H138" s="127">
        <v>145</v>
      </c>
      <c r="I138" s="128"/>
      <c r="J138" s="128">
        <f t="shared" si="0"/>
        <v>0</v>
      </c>
      <c r="K138" s="125" t="s">
        <v>1</v>
      </c>
      <c r="L138" s="25"/>
      <c r="M138" s="129" t="s">
        <v>1</v>
      </c>
      <c r="N138" s="130" t="s">
        <v>34</v>
      </c>
      <c r="O138" s="131">
        <v>0</v>
      </c>
      <c r="P138" s="131">
        <f t="shared" si="1"/>
        <v>0</v>
      </c>
      <c r="Q138" s="131">
        <v>0</v>
      </c>
      <c r="R138" s="131">
        <f t="shared" si="2"/>
        <v>0</v>
      </c>
      <c r="S138" s="131">
        <v>0</v>
      </c>
      <c r="T138" s="132">
        <f t="shared" si="3"/>
        <v>0</v>
      </c>
      <c r="AR138" s="133" t="s">
        <v>157</v>
      </c>
      <c r="AT138" s="133" t="s">
        <v>153</v>
      </c>
      <c r="AU138" s="133" t="s">
        <v>76</v>
      </c>
      <c r="AY138" s="13" t="s">
        <v>152</v>
      </c>
      <c r="BE138" s="134">
        <f>IF(N138="základní",J138,0)</f>
        <v>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76</v>
      </c>
      <c r="BK138" s="134">
        <f t="shared" si="9"/>
        <v>0</v>
      </c>
      <c r="BL138" s="13" t="s">
        <v>157</v>
      </c>
      <c r="BM138" s="133" t="s">
        <v>202</v>
      </c>
    </row>
    <row r="139" spans="2:65" s="1" customFormat="1" ht="16.5" customHeight="1" x14ac:dyDescent="0.2">
      <c r="B139" s="122"/>
      <c r="C139" s="123">
        <v>15</v>
      </c>
      <c r="D139" s="151"/>
      <c r="E139" s="153"/>
      <c r="F139" s="152" t="s">
        <v>1504</v>
      </c>
      <c r="G139" s="151" t="s">
        <v>198</v>
      </c>
      <c r="H139" s="155">
        <v>145</v>
      </c>
      <c r="I139" s="156"/>
      <c r="J139" s="128">
        <f t="shared" ref="J139:J141" si="10">ROUND(I139*H139,2)</f>
        <v>0</v>
      </c>
      <c r="K139" s="125" t="s">
        <v>1</v>
      </c>
      <c r="L139" s="25"/>
      <c r="M139" s="129"/>
      <c r="N139" s="130" t="s">
        <v>34</v>
      </c>
      <c r="O139" s="131">
        <v>0</v>
      </c>
      <c r="P139" s="131">
        <f t="shared" ref="P139:P142" si="11">O139*H139</f>
        <v>0</v>
      </c>
      <c r="Q139" s="131">
        <v>0</v>
      </c>
      <c r="R139" s="131">
        <f t="shared" ref="R139:R142" si="12">Q139*H139</f>
        <v>0</v>
      </c>
      <c r="S139" s="131">
        <v>0</v>
      </c>
      <c r="T139" s="132">
        <f t="shared" ref="T139:T142" si="13">S139*H139</f>
        <v>0</v>
      </c>
      <c r="AR139" s="166">
        <v>4</v>
      </c>
      <c r="AS139" s="167"/>
      <c r="AT139" s="166" t="s">
        <v>153</v>
      </c>
      <c r="AU139" s="166">
        <v>1</v>
      </c>
      <c r="AV139" s="167"/>
      <c r="AW139" s="167"/>
      <c r="AX139" s="167"/>
      <c r="AY139" s="168" t="s">
        <v>152</v>
      </c>
      <c r="AZ139" s="167"/>
      <c r="BA139" s="167"/>
      <c r="BB139" s="167"/>
      <c r="BC139" s="167"/>
      <c r="BD139" s="167"/>
      <c r="BE139" s="169">
        <f>IF(N139="základní",J139,0)</f>
        <v>0</v>
      </c>
      <c r="BF139" s="169">
        <f t="shared" ref="BF139:BF142" si="14">IF(N139="snížená",J139,0)</f>
        <v>0</v>
      </c>
      <c r="BG139" s="169">
        <f t="shared" ref="BG139:BG142" si="15">IF(N139="zákl. přenesená",J139,0)</f>
        <v>0</v>
      </c>
      <c r="BH139" s="169">
        <f t="shared" ref="BH139:BH142" si="16">IF(N139="sníž. přenesená",J139,0)</f>
        <v>0</v>
      </c>
      <c r="BI139" s="169">
        <f t="shared" ref="BI139:BI142" si="17">IF(N139="nulová",J139,0)</f>
        <v>0</v>
      </c>
      <c r="BJ139" s="168">
        <v>1</v>
      </c>
      <c r="BK139" s="169">
        <f>ROUND(I139*H139,2)</f>
        <v>0</v>
      </c>
      <c r="BL139" s="168" t="s">
        <v>157</v>
      </c>
      <c r="BM139" s="166"/>
    </row>
    <row r="140" spans="2:65" s="1" customFormat="1" ht="16.5" customHeight="1" x14ac:dyDescent="0.2">
      <c r="B140" s="122"/>
      <c r="C140" s="123">
        <v>16</v>
      </c>
      <c r="D140" s="151"/>
      <c r="E140" s="153"/>
      <c r="F140" s="152" t="s">
        <v>1502</v>
      </c>
      <c r="G140" s="151" t="s">
        <v>198</v>
      </c>
      <c r="H140" s="155">
        <v>145</v>
      </c>
      <c r="I140" s="156"/>
      <c r="J140" s="128">
        <f t="shared" si="10"/>
        <v>0</v>
      </c>
      <c r="K140" s="125" t="s">
        <v>1</v>
      </c>
      <c r="L140" s="25"/>
      <c r="M140" s="129"/>
      <c r="N140" s="130" t="s">
        <v>34</v>
      </c>
      <c r="O140" s="131">
        <v>0</v>
      </c>
      <c r="P140" s="131">
        <f t="shared" si="11"/>
        <v>0</v>
      </c>
      <c r="Q140" s="131">
        <v>0</v>
      </c>
      <c r="R140" s="131">
        <f t="shared" si="12"/>
        <v>0</v>
      </c>
      <c r="S140" s="131">
        <v>0</v>
      </c>
      <c r="T140" s="132">
        <f t="shared" si="13"/>
        <v>0</v>
      </c>
      <c r="AR140" s="166">
        <v>4</v>
      </c>
      <c r="AS140" s="167"/>
      <c r="AT140" s="166" t="s">
        <v>153</v>
      </c>
      <c r="AU140" s="166">
        <v>1</v>
      </c>
      <c r="AV140" s="167"/>
      <c r="AW140" s="167"/>
      <c r="AX140" s="167"/>
      <c r="AY140" s="168" t="s">
        <v>152</v>
      </c>
      <c r="AZ140" s="167"/>
      <c r="BA140" s="167"/>
      <c r="BB140" s="167"/>
      <c r="BC140" s="167"/>
      <c r="BD140" s="167"/>
      <c r="BE140" s="169">
        <f t="shared" ref="BE140:BE142" si="18">IF(N140="základní",J140,0)</f>
        <v>0</v>
      </c>
      <c r="BF140" s="169">
        <f t="shared" si="14"/>
        <v>0</v>
      </c>
      <c r="BG140" s="169">
        <f t="shared" si="15"/>
        <v>0</v>
      </c>
      <c r="BH140" s="169">
        <f t="shared" si="16"/>
        <v>0</v>
      </c>
      <c r="BI140" s="169">
        <f t="shared" si="17"/>
        <v>0</v>
      </c>
      <c r="BJ140" s="168">
        <v>1</v>
      </c>
      <c r="BK140" s="169">
        <f t="shared" ref="BK140:BK142" si="19">ROUND(I140*H140,2)</f>
        <v>0</v>
      </c>
      <c r="BL140" s="168" t="s">
        <v>157</v>
      </c>
      <c r="BM140" s="166"/>
    </row>
    <row r="141" spans="2:65" s="1" customFormat="1" ht="16.5" customHeight="1" x14ac:dyDescent="0.2">
      <c r="B141" s="122"/>
      <c r="C141" s="123">
        <v>17</v>
      </c>
      <c r="D141" s="151"/>
      <c r="E141" s="157" t="s">
        <v>1034</v>
      </c>
      <c r="F141" s="152" t="s">
        <v>1503</v>
      </c>
      <c r="G141" s="151" t="s">
        <v>198</v>
      </c>
      <c r="H141" s="155">
        <v>145</v>
      </c>
      <c r="I141" s="156"/>
      <c r="J141" s="128">
        <f t="shared" si="10"/>
        <v>0</v>
      </c>
      <c r="K141" s="125" t="s">
        <v>1</v>
      </c>
      <c r="L141" s="25"/>
      <c r="M141" s="129"/>
      <c r="N141" s="130" t="s">
        <v>34</v>
      </c>
      <c r="O141" s="131">
        <v>0</v>
      </c>
      <c r="P141" s="131">
        <f t="shared" si="11"/>
        <v>0</v>
      </c>
      <c r="Q141" s="131">
        <v>0</v>
      </c>
      <c r="R141" s="131">
        <f t="shared" si="12"/>
        <v>0</v>
      </c>
      <c r="S141" s="131">
        <v>0</v>
      </c>
      <c r="T141" s="132">
        <f t="shared" si="13"/>
        <v>0</v>
      </c>
      <c r="AR141" s="166">
        <v>4</v>
      </c>
      <c r="AS141" s="167"/>
      <c r="AT141" s="166" t="s">
        <v>153</v>
      </c>
      <c r="AU141" s="166">
        <v>1</v>
      </c>
      <c r="AV141" s="167"/>
      <c r="AW141" s="167"/>
      <c r="AX141" s="167"/>
      <c r="AY141" s="168" t="s">
        <v>152</v>
      </c>
      <c r="AZ141" s="167"/>
      <c r="BA141" s="167"/>
      <c r="BB141" s="167"/>
      <c r="BC141" s="167"/>
      <c r="BD141" s="167"/>
      <c r="BE141" s="169">
        <f t="shared" si="18"/>
        <v>0</v>
      </c>
      <c r="BF141" s="169">
        <f t="shared" si="14"/>
        <v>0</v>
      </c>
      <c r="BG141" s="169">
        <f t="shared" si="15"/>
        <v>0</v>
      </c>
      <c r="BH141" s="169">
        <f t="shared" si="16"/>
        <v>0</v>
      </c>
      <c r="BI141" s="169">
        <f t="shared" si="17"/>
        <v>0</v>
      </c>
      <c r="BJ141" s="168">
        <v>1</v>
      </c>
      <c r="BK141" s="169">
        <f t="shared" si="19"/>
        <v>0</v>
      </c>
      <c r="BL141" s="168" t="s">
        <v>157</v>
      </c>
      <c r="BM141" s="166"/>
    </row>
    <row r="142" spans="2:65" s="1" customFormat="1" ht="16.5" customHeight="1" x14ac:dyDescent="0.2">
      <c r="B142" s="122"/>
      <c r="C142" s="123">
        <v>18</v>
      </c>
      <c r="D142" s="151"/>
      <c r="E142" s="157" t="s">
        <v>1016</v>
      </c>
      <c r="F142" s="152" t="s">
        <v>1017</v>
      </c>
      <c r="G142" s="151" t="s">
        <v>198</v>
      </c>
      <c r="H142" s="155">
        <v>145</v>
      </c>
      <c r="I142" s="156"/>
      <c r="J142" s="128">
        <f>ROUND(I142*H142,2)</f>
        <v>0</v>
      </c>
      <c r="K142" s="125" t="s">
        <v>1</v>
      </c>
      <c r="L142" s="25"/>
      <c r="M142" s="129"/>
      <c r="N142" s="130" t="s">
        <v>34</v>
      </c>
      <c r="O142" s="131">
        <v>0</v>
      </c>
      <c r="P142" s="131">
        <f t="shared" si="11"/>
        <v>0</v>
      </c>
      <c r="Q142" s="131">
        <v>0</v>
      </c>
      <c r="R142" s="131">
        <f t="shared" si="12"/>
        <v>0</v>
      </c>
      <c r="S142" s="131">
        <v>0</v>
      </c>
      <c r="T142" s="132">
        <f t="shared" si="13"/>
        <v>0</v>
      </c>
      <c r="AR142" s="166">
        <v>4</v>
      </c>
      <c r="AS142" s="167"/>
      <c r="AT142" s="166" t="s">
        <v>153</v>
      </c>
      <c r="AU142" s="166">
        <v>1</v>
      </c>
      <c r="AV142" s="167"/>
      <c r="AW142" s="167"/>
      <c r="AX142" s="167"/>
      <c r="AY142" s="168" t="s">
        <v>152</v>
      </c>
      <c r="AZ142" s="167"/>
      <c r="BA142" s="167"/>
      <c r="BB142" s="167"/>
      <c r="BC142" s="167"/>
      <c r="BD142" s="167"/>
      <c r="BE142" s="169">
        <f t="shared" si="18"/>
        <v>0</v>
      </c>
      <c r="BF142" s="169">
        <f t="shared" si="14"/>
        <v>0</v>
      </c>
      <c r="BG142" s="169">
        <f t="shared" si="15"/>
        <v>0</v>
      </c>
      <c r="BH142" s="169">
        <f t="shared" si="16"/>
        <v>0</v>
      </c>
      <c r="BI142" s="169">
        <f t="shared" si="17"/>
        <v>0</v>
      </c>
      <c r="BJ142" s="168">
        <v>1</v>
      </c>
      <c r="BK142" s="169">
        <f t="shared" si="19"/>
        <v>0</v>
      </c>
      <c r="BL142" s="168" t="s">
        <v>157</v>
      </c>
      <c r="BM142" s="166"/>
    </row>
    <row r="143" spans="2:65" s="10" customFormat="1" ht="25.9" customHeight="1" x14ac:dyDescent="0.2">
      <c r="B143" s="113"/>
      <c r="D143" s="114" t="s">
        <v>68</v>
      </c>
      <c r="E143" s="115" t="s">
        <v>927</v>
      </c>
      <c r="F143" s="115" t="s">
        <v>928</v>
      </c>
      <c r="J143" s="116">
        <f>BK143</f>
        <v>0</v>
      </c>
      <c r="L143" s="113"/>
      <c r="M143" s="117"/>
      <c r="P143" s="118">
        <f>SUM(P144:P145)</f>
        <v>0</v>
      </c>
      <c r="R143" s="118">
        <f>SUM(R144:R145)</f>
        <v>0</v>
      </c>
      <c r="T143" s="119">
        <f>SUM(T144:T145)</f>
        <v>0</v>
      </c>
      <c r="AR143" s="114" t="s">
        <v>76</v>
      </c>
      <c r="AT143" s="120" t="s">
        <v>68</v>
      </c>
      <c r="AU143" s="120" t="s">
        <v>69</v>
      </c>
      <c r="AY143" s="114" t="s">
        <v>152</v>
      </c>
      <c r="BK143" s="121">
        <f>SUM(BK144:BK145)</f>
        <v>0</v>
      </c>
    </row>
    <row r="144" spans="2:65" s="1" customFormat="1" ht="16.5" customHeight="1" x14ac:dyDescent="0.2">
      <c r="B144" s="122"/>
      <c r="C144" s="123" t="s">
        <v>76</v>
      </c>
      <c r="D144" s="123" t="s">
        <v>153</v>
      </c>
      <c r="E144" s="124" t="s">
        <v>929</v>
      </c>
      <c r="F144" s="125" t="s">
        <v>930</v>
      </c>
      <c r="G144" s="126" t="s">
        <v>198</v>
      </c>
      <c r="H144" s="127">
        <v>25</v>
      </c>
      <c r="I144" s="128"/>
      <c r="J144" s="128">
        <f>ROUND(I144*H144,2)</f>
        <v>0</v>
      </c>
      <c r="K144" s="125" t="s">
        <v>1</v>
      </c>
      <c r="L144" s="25"/>
      <c r="M144" s="129" t="s">
        <v>1</v>
      </c>
      <c r="N144" s="130" t="s">
        <v>34</v>
      </c>
      <c r="O144" s="131">
        <v>0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2">
        <f>S144*H144</f>
        <v>0</v>
      </c>
      <c r="AR144" s="133" t="s">
        <v>157</v>
      </c>
      <c r="AT144" s="133" t="s">
        <v>153</v>
      </c>
      <c r="AU144" s="133" t="s">
        <v>76</v>
      </c>
      <c r="AY144" s="13" t="s">
        <v>152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3" t="s">
        <v>76</v>
      </c>
      <c r="BK144" s="134">
        <f>ROUND(I144*H144,2)</f>
        <v>0</v>
      </c>
      <c r="BL144" s="13" t="s">
        <v>157</v>
      </c>
      <c r="BM144" s="133" t="s">
        <v>205</v>
      </c>
    </row>
    <row r="145" spans="2:65" s="1" customFormat="1" ht="16.5" customHeight="1" x14ac:dyDescent="0.2">
      <c r="B145" s="122"/>
      <c r="C145" s="123" t="s">
        <v>78</v>
      </c>
      <c r="D145" s="123" t="s">
        <v>153</v>
      </c>
      <c r="E145" s="124" t="s">
        <v>931</v>
      </c>
      <c r="F145" s="125" t="s">
        <v>932</v>
      </c>
      <c r="G145" s="126" t="s">
        <v>201</v>
      </c>
      <c r="H145" s="127">
        <v>1</v>
      </c>
      <c r="I145" s="128"/>
      <c r="J145" s="128">
        <f>ROUND(I145*H145,2)</f>
        <v>0</v>
      </c>
      <c r="K145" s="125" t="s">
        <v>1</v>
      </c>
      <c r="L145" s="25"/>
      <c r="M145" s="129" t="s">
        <v>1</v>
      </c>
      <c r="N145" s="130" t="s">
        <v>34</v>
      </c>
      <c r="O145" s="131">
        <v>0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AR145" s="133" t="s">
        <v>157</v>
      </c>
      <c r="AT145" s="133" t="s">
        <v>153</v>
      </c>
      <c r="AU145" s="133" t="s">
        <v>76</v>
      </c>
      <c r="AY145" s="13" t="s">
        <v>152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13" t="s">
        <v>76</v>
      </c>
      <c r="BK145" s="134">
        <f>ROUND(I145*H145,2)</f>
        <v>0</v>
      </c>
      <c r="BL145" s="13" t="s">
        <v>157</v>
      </c>
      <c r="BM145" s="133" t="s">
        <v>209</v>
      </c>
    </row>
    <row r="146" spans="2:65" s="10" customFormat="1" ht="25.9" customHeight="1" x14ac:dyDescent="0.2">
      <c r="B146" s="113"/>
      <c r="D146" s="114" t="s">
        <v>68</v>
      </c>
      <c r="E146" s="115" t="s">
        <v>933</v>
      </c>
      <c r="F146" s="115" t="s">
        <v>934</v>
      </c>
      <c r="J146" s="116">
        <f>BK146</f>
        <v>0</v>
      </c>
      <c r="L146" s="113"/>
      <c r="M146" s="117"/>
      <c r="P146" s="118">
        <f>SUM(P147:P155)</f>
        <v>0</v>
      </c>
      <c r="R146" s="118">
        <f>SUM(R147:R155)</f>
        <v>0</v>
      </c>
      <c r="T146" s="119">
        <f>SUM(T147:T155)</f>
        <v>0</v>
      </c>
      <c r="AR146" s="114" t="s">
        <v>76</v>
      </c>
      <c r="AT146" s="120" t="s">
        <v>68</v>
      </c>
      <c r="AU146" s="120" t="s">
        <v>69</v>
      </c>
      <c r="AY146" s="114" t="s">
        <v>152</v>
      </c>
      <c r="BK146" s="121">
        <f>SUM(BK147:BK155)</f>
        <v>0</v>
      </c>
    </row>
    <row r="147" spans="2:65" s="1" customFormat="1" ht="16.5" customHeight="1" x14ac:dyDescent="0.2">
      <c r="B147" s="122"/>
      <c r="C147" s="123" t="s">
        <v>76</v>
      </c>
      <c r="D147" s="123" t="s">
        <v>153</v>
      </c>
      <c r="E147" s="124" t="s">
        <v>935</v>
      </c>
      <c r="F147" s="125" t="s">
        <v>936</v>
      </c>
      <c r="G147" s="126" t="s">
        <v>1</v>
      </c>
      <c r="H147" s="127">
        <v>0.1</v>
      </c>
      <c r="I147" s="128"/>
      <c r="J147" s="128">
        <f t="shared" ref="J147:J155" si="20">ROUND(I147*H147,2)</f>
        <v>0</v>
      </c>
      <c r="K147" s="125" t="s">
        <v>1</v>
      </c>
      <c r="L147" s="25"/>
      <c r="M147" s="129" t="s">
        <v>1</v>
      </c>
      <c r="N147" s="130" t="s">
        <v>34</v>
      </c>
      <c r="O147" s="131">
        <v>0</v>
      </c>
      <c r="P147" s="131">
        <f t="shared" ref="P147:P155" si="21">O147*H147</f>
        <v>0</v>
      </c>
      <c r="Q147" s="131">
        <v>0</v>
      </c>
      <c r="R147" s="131">
        <f t="shared" ref="R147:R155" si="22">Q147*H147</f>
        <v>0</v>
      </c>
      <c r="S147" s="131">
        <v>0</v>
      </c>
      <c r="T147" s="132">
        <f t="shared" ref="T147:T155" si="23">S147*H147</f>
        <v>0</v>
      </c>
      <c r="AR147" s="133" t="s">
        <v>157</v>
      </c>
      <c r="AT147" s="133" t="s">
        <v>153</v>
      </c>
      <c r="AU147" s="133" t="s">
        <v>76</v>
      </c>
      <c r="AY147" s="13" t="s">
        <v>152</v>
      </c>
      <c r="BE147" s="134">
        <f t="shared" ref="BE147:BE155" si="24">IF(N147="základní",J147,0)</f>
        <v>0</v>
      </c>
      <c r="BF147" s="134">
        <f t="shared" ref="BF147:BF155" si="25">IF(N147="snížená",J147,0)</f>
        <v>0</v>
      </c>
      <c r="BG147" s="134">
        <f t="shared" ref="BG147:BG155" si="26">IF(N147="zákl. přenesená",J147,0)</f>
        <v>0</v>
      </c>
      <c r="BH147" s="134">
        <f t="shared" ref="BH147:BH155" si="27">IF(N147="sníž. přenesená",J147,0)</f>
        <v>0</v>
      </c>
      <c r="BI147" s="134">
        <f t="shared" ref="BI147:BI155" si="28">IF(N147="nulová",J147,0)</f>
        <v>0</v>
      </c>
      <c r="BJ147" s="13" t="s">
        <v>76</v>
      </c>
      <c r="BK147" s="134">
        <f t="shared" ref="BK147:BK155" si="29">ROUND(I147*H147,2)</f>
        <v>0</v>
      </c>
      <c r="BL147" s="13" t="s">
        <v>157</v>
      </c>
      <c r="BM147" s="133" t="s">
        <v>214</v>
      </c>
    </row>
    <row r="148" spans="2:65" s="1" customFormat="1" ht="16.5" customHeight="1" x14ac:dyDescent="0.2">
      <c r="B148" s="122"/>
      <c r="C148" s="123" t="s">
        <v>78</v>
      </c>
      <c r="D148" s="123" t="s">
        <v>153</v>
      </c>
      <c r="E148" s="124" t="s">
        <v>937</v>
      </c>
      <c r="F148" s="125" t="s">
        <v>938</v>
      </c>
      <c r="G148" s="126" t="s">
        <v>939</v>
      </c>
      <c r="H148" s="127">
        <v>0.1</v>
      </c>
      <c r="I148" s="128"/>
      <c r="J148" s="128">
        <f t="shared" si="20"/>
        <v>0</v>
      </c>
      <c r="K148" s="125" t="s">
        <v>1</v>
      </c>
      <c r="L148" s="25"/>
      <c r="M148" s="129" t="s">
        <v>1</v>
      </c>
      <c r="N148" s="130" t="s">
        <v>34</v>
      </c>
      <c r="O148" s="131">
        <v>0</v>
      </c>
      <c r="P148" s="131">
        <f t="shared" si="21"/>
        <v>0</v>
      </c>
      <c r="Q148" s="131">
        <v>0</v>
      </c>
      <c r="R148" s="131">
        <f t="shared" si="22"/>
        <v>0</v>
      </c>
      <c r="S148" s="131">
        <v>0</v>
      </c>
      <c r="T148" s="132">
        <f t="shared" si="23"/>
        <v>0</v>
      </c>
      <c r="AR148" s="133" t="s">
        <v>157</v>
      </c>
      <c r="AT148" s="133" t="s">
        <v>153</v>
      </c>
      <c r="AU148" s="133" t="s">
        <v>76</v>
      </c>
      <c r="AY148" s="13" t="s">
        <v>152</v>
      </c>
      <c r="BE148" s="134">
        <f t="shared" si="24"/>
        <v>0</v>
      </c>
      <c r="BF148" s="134">
        <f t="shared" si="25"/>
        <v>0</v>
      </c>
      <c r="BG148" s="134">
        <f t="shared" si="26"/>
        <v>0</v>
      </c>
      <c r="BH148" s="134">
        <f t="shared" si="27"/>
        <v>0</v>
      </c>
      <c r="BI148" s="134">
        <f t="shared" si="28"/>
        <v>0</v>
      </c>
      <c r="BJ148" s="13" t="s">
        <v>76</v>
      </c>
      <c r="BK148" s="134">
        <f t="shared" si="29"/>
        <v>0</v>
      </c>
      <c r="BL148" s="13" t="s">
        <v>157</v>
      </c>
      <c r="BM148" s="133" t="s">
        <v>216</v>
      </c>
    </row>
    <row r="149" spans="2:65" s="1" customFormat="1" ht="16.5" customHeight="1" x14ac:dyDescent="0.2">
      <c r="B149" s="122"/>
      <c r="C149" s="123" t="s">
        <v>160</v>
      </c>
      <c r="D149" s="123" t="s">
        <v>153</v>
      </c>
      <c r="E149" s="124" t="s">
        <v>940</v>
      </c>
      <c r="F149" s="125" t="s">
        <v>941</v>
      </c>
      <c r="G149" s="126" t="s">
        <v>198</v>
      </c>
      <c r="H149" s="127">
        <v>60</v>
      </c>
      <c r="I149" s="128"/>
      <c r="J149" s="128">
        <f t="shared" si="20"/>
        <v>0</v>
      </c>
      <c r="K149" s="125" t="s">
        <v>1</v>
      </c>
      <c r="L149" s="25"/>
      <c r="M149" s="129" t="s">
        <v>1</v>
      </c>
      <c r="N149" s="130" t="s">
        <v>34</v>
      </c>
      <c r="O149" s="131">
        <v>0</v>
      </c>
      <c r="P149" s="131">
        <f t="shared" si="21"/>
        <v>0</v>
      </c>
      <c r="Q149" s="131">
        <v>0</v>
      </c>
      <c r="R149" s="131">
        <f t="shared" si="22"/>
        <v>0</v>
      </c>
      <c r="S149" s="131">
        <v>0</v>
      </c>
      <c r="T149" s="132">
        <f t="shared" si="23"/>
        <v>0</v>
      </c>
      <c r="AR149" s="133" t="s">
        <v>157</v>
      </c>
      <c r="AT149" s="133" t="s">
        <v>153</v>
      </c>
      <c r="AU149" s="133" t="s">
        <v>76</v>
      </c>
      <c r="AY149" s="13" t="s">
        <v>152</v>
      </c>
      <c r="BE149" s="134">
        <f t="shared" si="24"/>
        <v>0</v>
      </c>
      <c r="BF149" s="134">
        <f t="shared" si="25"/>
        <v>0</v>
      </c>
      <c r="BG149" s="134">
        <f t="shared" si="26"/>
        <v>0</v>
      </c>
      <c r="BH149" s="134">
        <f t="shared" si="27"/>
        <v>0</v>
      </c>
      <c r="BI149" s="134">
        <f t="shared" si="28"/>
        <v>0</v>
      </c>
      <c r="BJ149" s="13" t="s">
        <v>76</v>
      </c>
      <c r="BK149" s="134">
        <f t="shared" si="29"/>
        <v>0</v>
      </c>
      <c r="BL149" s="13" t="s">
        <v>157</v>
      </c>
      <c r="BM149" s="133" t="s">
        <v>222</v>
      </c>
    </row>
    <row r="150" spans="2:65" s="1" customFormat="1" ht="16.5" customHeight="1" x14ac:dyDescent="0.2">
      <c r="B150" s="122"/>
      <c r="C150" s="123" t="s">
        <v>157</v>
      </c>
      <c r="D150" s="123" t="s">
        <v>153</v>
      </c>
      <c r="E150" s="124" t="s">
        <v>942</v>
      </c>
      <c r="F150" s="125" t="s">
        <v>943</v>
      </c>
      <c r="G150" s="126" t="s">
        <v>198</v>
      </c>
      <c r="H150" s="127">
        <v>60</v>
      </c>
      <c r="I150" s="128"/>
      <c r="J150" s="128">
        <f t="shared" si="20"/>
        <v>0</v>
      </c>
      <c r="K150" s="125" t="s">
        <v>1</v>
      </c>
      <c r="L150" s="25"/>
      <c r="M150" s="129" t="s">
        <v>1</v>
      </c>
      <c r="N150" s="130" t="s">
        <v>34</v>
      </c>
      <c r="O150" s="131">
        <v>0</v>
      </c>
      <c r="P150" s="131">
        <f t="shared" si="21"/>
        <v>0</v>
      </c>
      <c r="Q150" s="131">
        <v>0</v>
      </c>
      <c r="R150" s="131">
        <f t="shared" si="22"/>
        <v>0</v>
      </c>
      <c r="S150" s="131">
        <v>0</v>
      </c>
      <c r="T150" s="132">
        <f t="shared" si="23"/>
        <v>0</v>
      </c>
      <c r="AR150" s="133" t="s">
        <v>157</v>
      </c>
      <c r="AT150" s="133" t="s">
        <v>153</v>
      </c>
      <c r="AU150" s="133" t="s">
        <v>76</v>
      </c>
      <c r="AY150" s="13" t="s">
        <v>152</v>
      </c>
      <c r="BE150" s="134">
        <f t="shared" si="24"/>
        <v>0</v>
      </c>
      <c r="BF150" s="134">
        <f t="shared" si="25"/>
        <v>0</v>
      </c>
      <c r="BG150" s="134">
        <f t="shared" si="26"/>
        <v>0</v>
      </c>
      <c r="BH150" s="134">
        <f t="shared" si="27"/>
        <v>0</v>
      </c>
      <c r="BI150" s="134">
        <f t="shared" si="28"/>
        <v>0</v>
      </c>
      <c r="BJ150" s="13" t="s">
        <v>76</v>
      </c>
      <c r="BK150" s="134">
        <f t="shared" si="29"/>
        <v>0</v>
      </c>
      <c r="BL150" s="13" t="s">
        <v>157</v>
      </c>
      <c r="BM150" s="133" t="s">
        <v>225</v>
      </c>
    </row>
    <row r="151" spans="2:65" s="1" customFormat="1" ht="16.5" customHeight="1" x14ac:dyDescent="0.2">
      <c r="B151" s="122"/>
      <c r="C151" s="123" t="s">
        <v>164</v>
      </c>
      <c r="D151" s="123" t="s">
        <v>153</v>
      </c>
      <c r="E151" s="124" t="s">
        <v>944</v>
      </c>
      <c r="F151" s="125" t="s">
        <v>945</v>
      </c>
      <c r="G151" s="126" t="s">
        <v>198</v>
      </c>
      <c r="H151" s="127">
        <v>60</v>
      </c>
      <c r="I151" s="128"/>
      <c r="J151" s="128">
        <f t="shared" si="20"/>
        <v>0</v>
      </c>
      <c r="K151" s="125" t="s">
        <v>1</v>
      </c>
      <c r="L151" s="25"/>
      <c r="M151" s="129" t="s">
        <v>1</v>
      </c>
      <c r="N151" s="130" t="s">
        <v>34</v>
      </c>
      <c r="O151" s="131">
        <v>0</v>
      </c>
      <c r="P151" s="131">
        <f t="shared" si="21"/>
        <v>0</v>
      </c>
      <c r="Q151" s="131">
        <v>0</v>
      </c>
      <c r="R151" s="131">
        <f t="shared" si="22"/>
        <v>0</v>
      </c>
      <c r="S151" s="131">
        <v>0</v>
      </c>
      <c r="T151" s="132">
        <f t="shared" si="23"/>
        <v>0</v>
      </c>
      <c r="AR151" s="133" t="s">
        <v>157</v>
      </c>
      <c r="AT151" s="133" t="s">
        <v>153</v>
      </c>
      <c r="AU151" s="133" t="s">
        <v>76</v>
      </c>
      <c r="AY151" s="13" t="s">
        <v>152</v>
      </c>
      <c r="BE151" s="134">
        <f t="shared" si="24"/>
        <v>0</v>
      </c>
      <c r="BF151" s="134">
        <f t="shared" si="25"/>
        <v>0</v>
      </c>
      <c r="BG151" s="134">
        <f t="shared" si="26"/>
        <v>0</v>
      </c>
      <c r="BH151" s="134">
        <f t="shared" si="27"/>
        <v>0</v>
      </c>
      <c r="BI151" s="134">
        <f t="shared" si="28"/>
        <v>0</v>
      </c>
      <c r="BJ151" s="13" t="s">
        <v>76</v>
      </c>
      <c r="BK151" s="134">
        <f t="shared" si="29"/>
        <v>0</v>
      </c>
      <c r="BL151" s="13" t="s">
        <v>157</v>
      </c>
      <c r="BM151" s="133" t="s">
        <v>228</v>
      </c>
    </row>
    <row r="152" spans="2:65" s="1" customFormat="1" ht="16.5" customHeight="1" x14ac:dyDescent="0.2">
      <c r="B152" s="122"/>
      <c r="C152" s="123" t="s">
        <v>162</v>
      </c>
      <c r="D152" s="123" t="s">
        <v>153</v>
      </c>
      <c r="E152" s="124" t="s">
        <v>946</v>
      </c>
      <c r="F152" s="125" t="s">
        <v>947</v>
      </c>
      <c r="G152" s="126" t="s">
        <v>198</v>
      </c>
      <c r="H152" s="127">
        <v>60</v>
      </c>
      <c r="I152" s="128"/>
      <c r="J152" s="128">
        <f t="shared" si="20"/>
        <v>0</v>
      </c>
      <c r="K152" s="125" t="s">
        <v>1</v>
      </c>
      <c r="L152" s="25"/>
      <c r="M152" s="129" t="s">
        <v>1</v>
      </c>
      <c r="N152" s="130" t="s">
        <v>34</v>
      </c>
      <c r="O152" s="131">
        <v>0</v>
      </c>
      <c r="P152" s="131">
        <f t="shared" si="21"/>
        <v>0</v>
      </c>
      <c r="Q152" s="131">
        <v>0</v>
      </c>
      <c r="R152" s="131">
        <f t="shared" si="22"/>
        <v>0</v>
      </c>
      <c r="S152" s="131">
        <v>0</v>
      </c>
      <c r="T152" s="132">
        <f t="shared" si="23"/>
        <v>0</v>
      </c>
      <c r="AR152" s="133" t="s">
        <v>157</v>
      </c>
      <c r="AT152" s="133" t="s">
        <v>153</v>
      </c>
      <c r="AU152" s="133" t="s">
        <v>76</v>
      </c>
      <c r="AY152" s="13" t="s">
        <v>152</v>
      </c>
      <c r="BE152" s="134">
        <f t="shared" si="24"/>
        <v>0</v>
      </c>
      <c r="BF152" s="134">
        <f t="shared" si="25"/>
        <v>0</v>
      </c>
      <c r="BG152" s="134">
        <f t="shared" si="26"/>
        <v>0</v>
      </c>
      <c r="BH152" s="134">
        <f t="shared" si="27"/>
        <v>0</v>
      </c>
      <c r="BI152" s="134">
        <f t="shared" si="28"/>
        <v>0</v>
      </c>
      <c r="BJ152" s="13" t="s">
        <v>76</v>
      </c>
      <c r="BK152" s="134">
        <f t="shared" si="29"/>
        <v>0</v>
      </c>
      <c r="BL152" s="13" t="s">
        <v>157</v>
      </c>
      <c r="BM152" s="133" t="s">
        <v>232</v>
      </c>
    </row>
    <row r="153" spans="2:65" s="1" customFormat="1" ht="16.5" customHeight="1" x14ac:dyDescent="0.2">
      <c r="B153" s="122"/>
      <c r="C153" s="123" t="s">
        <v>172</v>
      </c>
      <c r="D153" s="123" t="s">
        <v>153</v>
      </c>
      <c r="E153" s="124" t="s">
        <v>948</v>
      </c>
      <c r="F153" s="125" t="s">
        <v>949</v>
      </c>
      <c r="G153" s="126" t="s">
        <v>198</v>
      </c>
      <c r="H153" s="127">
        <v>60</v>
      </c>
      <c r="I153" s="128"/>
      <c r="J153" s="128">
        <f t="shared" si="20"/>
        <v>0</v>
      </c>
      <c r="K153" s="125" t="s">
        <v>1</v>
      </c>
      <c r="L153" s="25"/>
      <c r="M153" s="129" t="s">
        <v>1</v>
      </c>
      <c r="N153" s="130" t="s">
        <v>34</v>
      </c>
      <c r="O153" s="131">
        <v>0</v>
      </c>
      <c r="P153" s="131">
        <f t="shared" si="21"/>
        <v>0</v>
      </c>
      <c r="Q153" s="131">
        <v>0</v>
      </c>
      <c r="R153" s="131">
        <f t="shared" si="22"/>
        <v>0</v>
      </c>
      <c r="S153" s="131">
        <v>0</v>
      </c>
      <c r="T153" s="132">
        <f t="shared" si="23"/>
        <v>0</v>
      </c>
      <c r="AR153" s="133" t="s">
        <v>157</v>
      </c>
      <c r="AT153" s="133" t="s">
        <v>153</v>
      </c>
      <c r="AU153" s="133" t="s">
        <v>76</v>
      </c>
      <c r="AY153" s="13" t="s">
        <v>152</v>
      </c>
      <c r="BE153" s="134">
        <f t="shared" si="24"/>
        <v>0</v>
      </c>
      <c r="BF153" s="134">
        <f t="shared" si="25"/>
        <v>0</v>
      </c>
      <c r="BG153" s="134">
        <f t="shared" si="26"/>
        <v>0</v>
      </c>
      <c r="BH153" s="134">
        <f t="shared" si="27"/>
        <v>0</v>
      </c>
      <c r="BI153" s="134">
        <f t="shared" si="28"/>
        <v>0</v>
      </c>
      <c r="BJ153" s="13" t="s">
        <v>76</v>
      </c>
      <c r="BK153" s="134">
        <f t="shared" si="29"/>
        <v>0</v>
      </c>
      <c r="BL153" s="13" t="s">
        <v>157</v>
      </c>
      <c r="BM153" s="133" t="s">
        <v>236</v>
      </c>
    </row>
    <row r="154" spans="2:65" s="1" customFormat="1" ht="16.5" customHeight="1" x14ac:dyDescent="0.2">
      <c r="B154" s="122"/>
      <c r="C154" s="123" t="s">
        <v>163</v>
      </c>
      <c r="D154" s="123" t="s">
        <v>153</v>
      </c>
      <c r="E154" s="124" t="s">
        <v>950</v>
      </c>
      <c r="F154" s="125" t="s">
        <v>951</v>
      </c>
      <c r="G154" s="126" t="s">
        <v>167</v>
      </c>
      <c r="H154" s="127">
        <v>10</v>
      </c>
      <c r="I154" s="128"/>
      <c r="J154" s="128">
        <f t="shared" si="20"/>
        <v>0</v>
      </c>
      <c r="K154" s="125" t="s">
        <v>1</v>
      </c>
      <c r="L154" s="25"/>
      <c r="M154" s="129" t="s">
        <v>1</v>
      </c>
      <c r="N154" s="130" t="s">
        <v>34</v>
      </c>
      <c r="O154" s="131">
        <v>0</v>
      </c>
      <c r="P154" s="131">
        <f t="shared" si="21"/>
        <v>0</v>
      </c>
      <c r="Q154" s="131">
        <v>0</v>
      </c>
      <c r="R154" s="131">
        <f t="shared" si="22"/>
        <v>0</v>
      </c>
      <c r="S154" s="131">
        <v>0</v>
      </c>
      <c r="T154" s="132">
        <f t="shared" si="23"/>
        <v>0</v>
      </c>
      <c r="AR154" s="133" t="s">
        <v>157</v>
      </c>
      <c r="AT154" s="133" t="s">
        <v>153</v>
      </c>
      <c r="AU154" s="133" t="s">
        <v>76</v>
      </c>
      <c r="AY154" s="13" t="s">
        <v>152</v>
      </c>
      <c r="BE154" s="134">
        <f t="shared" si="24"/>
        <v>0</v>
      </c>
      <c r="BF154" s="134">
        <f t="shared" si="25"/>
        <v>0</v>
      </c>
      <c r="BG154" s="134">
        <f t="shared" si="26"/>
        <v>0</v>
      </c>
      <c r="BH154" s="134">
        <f t="shared" si="27"/>
        <v>0</v>
      </c>
      <c r="BI154" s="134">
        <f t="shared" si="28"/>
        <v>0</v>
      </c>
      <c r="BJ154" s="13" t="s">
        <v>76</v>
      </c>
      <c r="BK154" s="134">
        <f t="shared" si="29"/>
        <v>0</v>
      </c>
      <c r="BL154" s="13" t="s">
        <v>157</v>
      </c>
      <c r="BM154" s="133" t="s">
        <v>239</v>
      </c>
    </row>
    <row r="155" spans="2:65" s="1" customFormat="1" ht="16.5" customHeight="1" x14ac:dyDescent="0.2">
      <c r="B155" s="122"/>
      <c r="C155" s="123" t="s">
        <v>179</v>
      </c>
      <c r="D155" s="123" t="s">
        <v>153</v>
      </c>
      <c r="E155" s="124" t="s">
        <v>952</v>
      </c>
      <c r="F155" s="125" t="s">
        <v>1528</v>
      </c>
      <c r="G155" s="126" t="s">
        <v>954</v>
      </c>
      <c r="H155" s="127">
        <v>5</v>
      </c>
      <c r="I155" s="128"/>
      <c r="J155" s="128">
        <f t="shared" si="20"/>
        <v>0</v>
      </c>
      <c r="K155" s="125" t="s">
        <v>1</v>
      </c>
      <c r="L155" s="25"/>
      <c r="M155" s="135" t="s">
        <v>1</v>
      </c>
      <c r="N155" s="136" t="s">
        <v>34</v>
      </c>
      <c r="O155" s="137">
        <v>0</v>
      </c>
      <c r="P155" s="137">
        <f t="shared" si="21"/>
        <v>0</v>
      </c>
      <c r="Q155" s="137">
        <v>0</v>
      </c>
      <c r="R155" s="137">
        <f t="shared" si="22"/>
        <v>0</v>
      </c>
      <c r="S155" s="137">
        <v>0</v>
      </c>
      <c r="T155" s="138">
        <f t="shared" si="23"/>
        <v>0</v>
      </c>
      <c r="AR155" s="133" t="s">
        <v>157</v>
      </c>
      <c r="AT155" s="133" t="s">
        <v>153</v>
      </c>
      <c r="AU155" s="133" t="s">
        <v>76</v>
      </c>
      <c r="AY155" s="13" t="s">
        <v>152</v>
      </c>
      <c r="BE155" s="134">
        <f t="shared" si="24"/>
        <v>0</v>
      </c>
      <c r="BF155" s="134">
        <f t="shared" si="25"/>
        <v>0</v>
      </c>
      <c r="BG155" s="134">
        <f t="shared" si="26"/>
        <v>0</v>
      </c>
      <c r="BH155" s="134">
        <f t="shared" si="27"/>
        <v>0</v>
      </c>
      <c r="BI155" s="134">
        <f t="shared" si="28"/>
        <v>0</v>
      </c>
      <c r="BJ155" s="13" t="s">
        <v>76</v>
      </c>
      <c r="BK155" s="134">
        <f t="shared" si="29"/>
        <v>0</v>
      </c>
      <c r="BL155" s="13" t="s">
        <v>157</v>
      </c>
      <c r="BM155" s="133" t="s">
        <v>243</v>
      </c>
    </row>
    <row r="156" spans="2:65" s="1" customFormat="1" ht="6.95" customHeight="1" x14ac:dyDescent="0.2">
      <c r="B156" s="37"/>
      <c r="C156" s="38"/>
      <c r="D156" s="38"/>
      <c r="E156" s="38"/>
      <c r="F156" s="38"/>
      <c r="G156" s="38"/>
      <c r="H156" s="38"/>
      <c r="I156" s="38"/>
      <c r="J156" s="38"/>
      <c r="K156" s="38"/>
      <c r="L156" s="25"/>
    </row>
  </sheetData>
  <autoFilter ref="C122:K155" xr:uid="{00000000-0009-0000-0000-00000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honeticPr fontId="0" type="noConversion"/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T288"/>
  <sheetViews>
    <sheetView topLeftCell="A209" zoomScaleNormal="100" workbookViewId="0">
      <selection activeCell="I277" sqref="I277:I28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8.83203125" customWidth="1"/>
    <col min="13" max="21" width="8.83203125" hidden="1" customWidth="1"/>
    <col min="22" max="22" width="8.8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66" width="8.83203125" hidden="1" customWidth="1"/>
  </cols>
  <sheetData>
    <row r="2" spans="2:46" ht="36.950000000000003" customHeight="1" x14ac:dyDescent="0.2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90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 x14ac:dyDescent="0.2">
      <c r="B4" s="16"/>
      <c r="D4" s="17" t="s">
        <v>103</v>
      </c>
      <c r="L4" s="16"/>
      <c r="M4" s="86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211" t="str">
        <f>'Rekapitulace stavby'!K6</f>
        <v>Rekonstrukce garáží v areálu generálního ředitelství PVL, Holečkova 3178/8, 150 00, Praha 5 - Smíchov</v>
      </c>
      <c r="F7" s="212"/>
      <c r="G7" s="212"/>
      <c r="H7" s="212"/>
      <c r="L7" s="16"/>
    </row>
    <row r="8" spans="2:46" ht="12" customHeight="1" x14ac:dyDescent="0.2">
      <c r="B8" s="16"/>
      <c r="D8" s="22" t="s">
        <v>104</v>
      </c>
      <c r="L8" s="16"/>
    </row>
    <row r="9" spans="2:46" s="1" customFormat="1" ht="16.5" customHeight="1" x14ac:dyDescent="0.2">
      <c r="B9" s="25"/>
      <c r="E9" s="211" t="s">
        <v>893</v>
      </c>
      <c r="F9" s="210"/>
      <c r="G9" s="210"/>
      <c r="H9" s="210"/>
      <c r="L9" s="25"/>
    </row>
    <row r="10" spans="2:46" s="1" customFormat="1" ht="12" customHeight="1" x14ac:dyDescent="0.2">
      <c r="B10" s="25"/>
      <c r="D10" s="22" t="s">
        <v>894</v>
      </c>
      <c r="L10" s="25"/>
    </row>
    <row r="11" spans="2:46" s="1" customFormat="1" ht="16.5" customHeight="1" x14ac:dyDescent="0.2">
      <c r="B11" s="25"/>
      <c r="E11" s="172" t="s">
        <v>955</v>
      </c>
      <c r="F11" s="210"/>
      <c r="G11" s="210"/>
      <c r="H11" s="210"/>
      <c r="L11" s="25"/>
    </row>
    <row r="12" spans="2:46" s="1" customFormat="1" x14ac:dyDescent="0.2">
      <c r="B12" s="25"/>
      <c r="L12" s="25"/>
    </row>
    <row r="13" spans="2:46" s="1" customFormat="1" ht="12" customHeight="1" x14ac:dyDescent="0.2">
      <c r="B13" s="25"/>
      <c r="D13" s="22" t="s">
        <v>16</v>
      </c>
      <c r="F13" s="20" t="s">
        <v>1</v>
      </c>
      <c r="I13" s="22" t="s">
        <v>17</v>
      </c>
      <c r="J13" s="20" t="s">
        <v>1</v>
      </c>
      <c r="L13" s="25"/>
    </row>
    <row r="14" spans="2:46" s="1" customFormat="1" ht="12" customHeight="1" x14ac:dyDescent="0.2">
      <c r="B14" s="25"/>
      <c r="D14" s="22" t="s">
        <v>18</v>
      </c>
      <c r="F14" s="20" t="s">
        <v>19</v>
      </c>
      <c r="I14" s="22" t="s">
        <v>20</v>
      </c>
      <c r="J14" s="45">
        <f>'Rekapitulace stavby'!AN8</f>
        <v>45051</v>
      </c>
      <c r="L14" s="25"/>
    </row>
    <row r="15" spans="2:46" s="1" customFormat="1" ht="10.9" customHeight="1" x14ac:dyDescent="0.2">
      <c r="B15" s="25"/>
      <c r="L15" s="25"/>
    </row>
    <row r="16" spans="2:46" s="1" customFormat="1" ht="12" customHeight="1" x14ac:dyDescent="0.2">
      <c r="B16" s="25"/>
      <c r="D16" s="22" t="s">
        <v>21</v>
      </c>
      <c r="I16" s="22" t="s">
        <v>22</v>
      </c>
      <c r="J16" s="20" t="str">
        <f>IF('Rekapitulace stavby'!AN10="","",'Rekapitulace stavby'!AN10)</f>
        <v/>
      </c>
      <c r="L16" s="25"/>
    </row>
    <row r="17" spans="2:12" s="1" customFormat="1" ht="18" customHeight="1" x14ac:dyDescent="0.2">
      <c r="B17" s="25"/>
      <c r="E17" s="20" t="str">
        <f>IF('Rekapitulace stavby'!E11="","",'Rekapitulace stavby'!E11)</f>
        <v xml:space="preserve"> </v>
      </c>
      <c r="I17" s="22" t="s">
        <v>23</v>
      </c>
      <c r="J17" s="20" t="str">
        <f>IF('Rekapitulace stavby'!AN11="","",'Rekapitulace stavby'!AN11)</f>
        <v/>
      </c>
      <c r="L17" s="25"/>
    </row>
    <row r="18" spans="2:12" s="1" customFormat="1" ht="6.95" customHeight="1" x14ac:dyDescent="0.2">
      <c r="B18" s="25"/>
      <c r="L18" s="25"/>
    </row>
    <row r="19" spans="2:12" s="1" customFormat="1" ht="12" customHeight="1" x14ac:dyDescent="0.2">
      <c r="B19" s="25"/>
      <c r="D19" s="22" t="s">
        <v>24</v>
      </c>
      <c r="I19" s="22" t="s">
        <v>22</v>
      </c>
      <c r="J19" s="20" t="str">
        <f>'Rekapitulace stavby'!AN13</f>
        <v/>
      </c>
      <c r="L19" s="25"/>
    </row>
    <row r="20" spans="2:12" s="1" customFormat="1" ht="18" customHeight="1" x14ac:dyDescent="0.2">
      <c r="B20" s="25"/>
      <c r="E20" s="198" t="str">
        <f>'Rekapitulace stavby'!E14</f>
        <v xml:space="preserve"> </v>
      </c>
      <c r="F20" s="198"/>
      <c r="G20" s="198"/>
      <c r="H20" s="198"/>
      <c r="I20" s="22" t="s">
        <v>23</v>
      </c>
      <c r="J20" s="20" t="str">
        <f>'Rekapitulace stavby'!AN14</f>
        <v/>
      </c>
      <c r="L20" s="25"/>
    </row>
    <row r="21" spans="2:12" s="1" customFormat="1" ht="6.95" customHeight="1" x14ac:dyDescent="0.2">
      <c r="B21" s="25"/>
      <c r="L21" s="25"/>
    </row>
    <row r="22" spans="2:12" s="1" customFormat="1" ht="12" customHeight="1" x14ac:dyDescent="0.2">
      <c r="B22" s="25"/>
      <c r="D22" s="22" t="s">
        <v>25</v>
      </c>
      <c r="I22" s="22" t="s">
        <v>22</v>
      </c>
      <c r="J22" s="20" t="str">
        <f>IF('Rekapitulace stavby'!AN16="","",'Rekapitulace stavby'!AN16)</f>
        <v/>
      </c>
      <c r="L22" s="25"/>
    </row>
    <row r="23" spans="2:12" s="1" customFormat="1" ht="18" customHeight="1" x14ac:dyDescent="0.2">
      <c r="B23" s="25"/>
      <c r="E23" s="20" t="str">
        <f>IF('Rekapitulace stavby'!E17="","",'Rekapitulace stavby'!E17)</f>
        <v xml:space="preserve"> </v>
      </c>
      <c r="I23" s="22" t="s">
        <v>23</v>
      </c>
      <c r="J23" s="20" t="str">
        <f>IF('Rekapitulace stavby'!AN17="","",'Rekapitulace stavby'!AN17)</f>
        <v/>
      </c>
      <c r="L23" s="25"/>
    </row>
    <row r="24" spans="2:12" s="1" customFormat="1" ht="6.95" customHeight="1" x14ac:dyDescent="0.2">
      <c r="B24" s="25"/>
      <c r="L24" s="25"/>
    </row>
    <row r="25" spans="2:12" s="1" customFormat="1" ht="12" customHeight="1" x14ac:dyDescent="0.2">
      <c r="B25" s="25"/>
      <c r="D25" s="22" t="s">
        <v>27</v>
      </c>
      <c r="I25" s="22" t="s">
        <v>22</v>
      </c>
      <c r="J25" s="20" t="str">
        <f>IF('Rekapitulace stavby'!AN19="","",'Rekapitulace stavby'!AN19)</f>
        <v/>
      </c>
      <c r="L25" s="25"/>
    </row>
    <row r="26" spans="2:12" s="1" customFormat="1" ht="18" customHeight="1" x14ac:dyDescent="0.2">
      <c r="B26" s="25"/>
      <c r="E26" s="20" t="str">
        <f>IF('Rekapitulace stavby'!E20="","",'Rekapitulace stavby'!E20)</f>
        <v xml:space="preserve"> </v>
      </c>
      <c r="I26" s="22" t="s">
        <v>23</v>
      </c>
      <c r="J26" s="20" t="str">
        <f>IF('Rekapitulace stavby'!AN20="","",'Rekapitulace stavby'!AN20)</f>
        <v/>
      </c>
      <c r="L26" s="25"/>
    </row>
    <row r="27" spans="2:12" s="1" customFormat="1" ht="6.95" customHeight="1" x14ac:dyDescent="0.2">
      <c r="B27" s="25"/>
      <c r="L27" s="25"/>
    </row>
    <row r="28" spans="2:12" s="1" customFormat="1" ht="12" customHeight="1" x14ac:dyDescent="0.2">
      <c r="B28" s="25"/>
      <c r="D28" s="22" t="s">
        <v>28</v>
      </c>
      <c r="L28" s="25"/>
    </row>
    <row r="29" spans="2:12" s="7" customFormat="1" ht="16.5" customHeight="1" x14ac:dyDescent="0.2">
      <c r="B29" s="87"/>
      <c r="E29" s="201" t="s">
        <v>1</v>
      </c>
      <c r="F29" s="201"/>
      <c r="G29" s="201"/>
      <c r="H29" s="201"/>
      <c r="L29" s="87"/>
    </row>
    <row r="30" spans="2:12" s="1" customFormat="1" ht="6.95" customHeight="1" x14ac:dyDescent="0.2">
      <c r="B30" s="25"/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25.35" customHeight="1" x14ac:dyDescent="0.2">
      <c r="B32" s="25"/>
      <c r="D32" s="88" t="s">
        <v>29</v>
      </c>
      <c r="J32" s="59">
        <f>ROUND(J139, 2)</f>
        <v>0</v>
      </c>
      <c r="L32" s="25"/>
    </row>
    <row r="33" spans="2:12" s="1" customFormat="1" ht="6.95" customHeight="1" x14ac:dyDescent="0.2">
      <c r="B33" s="25"/>
      <c r="D33" s="46"/>
      <c r="E33" s="46"/>
      <c r="F33" s="46"/>
      <c r="G33" s="46"/>
      <c r="H33" s="46"/>
      <c r="I33" s="46"/>
      <c r="J33" s="46"/>
      <c r="K33" s="46"/>
      <c r="L33" s="25"/>
    </row>
    <row r="34" spans="2:12" s="1" customFormat="1" ht="14.45" customHeight="1" x14ac:dyDescent="0.2">
      <c r="B34" s="25"/>
      <c r="F34" s="28" t="s">
        <v>31</v>
      </c>
      <c r="I34" s="28" t="s">
        <v>30</v>
      </c>
      <c r="J34" s="28" t="s">
        <v>32</v>
      </c>
      <c r="L34" s="25"/>
    </row>
    <row r="35" spans="2:12" s="1" customFormat="1" ht="14.45" customHeight="1" x14ac:dyDescent="0.2">
      <c r="B35" s="25"/>
      <c r="D35" s="48" t="s">
        <v>33</v>
      </c>
      <c r="E35" s="22" t="s">
        <v>34</v>
      </c>
      <c r="F35" s="79">
        <f>ROUND((SUM(BE139:BE285)),  2)</f>
        <v>0</v>
      </c>
      <c r="I35" s="89">
        <v>0.21</v>
      </c>
      <c r="J35" s="79">
        <f>ROUND(((SUM(BE139:BE285))*I35),  2)</f>
        <v>0</v>
      </c>
      <c r="L35" s="25"/>
    </row>
    <row r="36" spans="2:12" s="1" customFormat="1" ht="14.45" customHeight="1" x14ac:dyDescent="0.2">
      <c r="B36" s="25"/>
      <c r="E36" s="22" t="s">
        <v>35</v>
      </c>
      <c r="F36" s="79">
        <f>ROUND((SUM(BF139:BF285)),  2)</f>
        <v>0</v>
      </c>
      <c r="I36" s="89">
        <v>0.15</v>
      </c>
      <c r="J36" s="79">
        <f>ROUND(((SUM(BF139:BF285))*I36),  2)</f>
        <v>0</v>
      </c>
      <c r="L36" s="25"/>
    </row>
    <row r="37" spans="2:12" s="1" customFormat="1" ht="14.45" hidden="1" customHeight="1" x14ac:dyDescent="0.2">
      <c r="B37" s="25"/>
      <c r="E37" s="22" t="s">
        <v>36</v>
      </c>
      <c r="F37" s="79">
        <f>ROUND((SUM(BG139:BG285)),  2)</f>
        <v>0</v>
      </c>
      <c r="I37" s="89">
        <v>0.21</v>
      </c>
      <c r="J37" s="79">
        <f>0</f>
        <v>0</v>
      </c>
      <c r="L37" s="25"/>
    </row>
    <row r="38" spans="2:12" s="1" customFormat="1" ht="14.45" hidden="1" customHeight="1" x14ac:dyDescent="0.2">
      <c r="B38" s="25"/>
      <c r="E38" s="22" t="s">
        <v>37</v>
      </c>
      <c r="F38" s="79">
        <f>ROUND((SUM(BH139:BH285)),  2)</f>
        <v>0</v>
      </c>
      <c r="I38" s="89">
        <v>0.15</v>
      </c>
      <c r="J38" s="79">
        <f>0</f>
        <v>0</v>
      </c>
      <c r="L38" s="25"/>
    </row>
    <row r="39" spans="2:12" s="1" customFormat="1" ht="14.45" hidden="1" customHeight="1" x14ac:dyDescent="0.2">
      <c r="B39" s="25"/>
      <c r="E39" s="22" t="s">
        <v>38</v>
      </c>
      <c r="F39" s="79">
        <f>ROUND((SUM(BI139:BI285)),  2)</f>
        <v>0</v>
      </c>
      <c r="I39" s="89">
        <v>0</v>
      </c>
      <c r="J39" s="79">
        <f>0</f>
        <v>0</v>
      </c>
      <c r="L39" s="25"/>
    </row>
    <row r="40" spans="2:12" s="1" customFormat="1" ht="6.95" customHeight="1" x14ac:dyDescent="0.2">
      <c r="B40" s="25"/>
      <c r="L40" s="25"/>
    </row>
    <row r="41" spans="2:12" s="1" customFormat="1" ht="25.35" customHeight="1" x14ac:dyDescent="0.2">
      <c r="B41" s="25"/>
      <c r="C41" s="90"/>
      <c r="D41" s="91" t="s">
        <v>39</v>
      </c>
      <c r="E41" s="50"/>
      <c r="F41" s="50"/>
      <c r="G41" s="92" t="s">
        <v>40</v>
      </c>
      <c r="H41" s="93" t="s">
        <v>41</v>
      </c>
      <c r="I41" s="50"/>
      <c r="J41" s="94">
        <f>SUM(J32:J39)</f>
        <v>0</v>
      </c>
      <c r="K41" s="95"/>
      <c r="L41" s="25"/>
    </row>
    <row r="42" spans="2:12" s="1" customFormat="1" ht="14.45" customHeight="1" x14ac:dyDescent="0.2">
      <c r="B42" s="25"/>
      <c r="L42" s="25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12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12" s="1" customFormat="1" ht="24.95" customHeight="1" x14ac:dyDescent="0.2">
      <c r="B82" s="25"/>
      <c r="C82" s="17" t="s">
        <v>106</v>
      </c>
      <c r="L82" s="25"/>
    </row>
    <row r="83" spans="2:12" s="1" customFormat="1" ht="6.95" customHeight="1" x14ac:dyDescent="0.2">
      <c r="B83" s="25"/>
      <c r="L83" s="25"/>
    </row>
    <row r="84" spans="2:12" s="1" customFormat="1" ht="12" customHeight="1" x14ac:dyDescent="0.2">
      <c r="B84" s="25"/>
      <c r="C84" s="22" t="s">
        <v>14</v>
      </c>
      <c r="L84" s="25"/>
    </row>
    <row r="85" spans="2:12" s="1" customFormat="1" ht="16.5" customHeight="1" x14ac:dyDescent="0.2">
      <c r="B85" s="25"/>
      <c r="E85" s="211" t="str">
        <f>E7</f>
        <v>Rekonstrukce garáží v areálu generálního ředitelství PVL, Holečkova 3178/8, 150 00, Praha 5 - Smíchov</v>
      </c>
      <c r="F85" s="212"/>
      <c r="G85" s="212"/>
      <c r="H85" s="212"/>
      <c r="L85" s="25"/>
    </row>
    <row r="86" spans="2:12" ht="12" customHeight="1" x14ac:dyDescent="0.2">
      <c r="B86" s="16"/>
      <c r="C86" s="22" t="s">
        <v>104</v>
      </c>
      <c r="L86" s="16"/>
    </row>
    <row r="87" spans="2:12" s="1" customFormat="1" ht="16.5" customHeight="1" x14ac:dyDescent="0.2">
      <c r="B87" s="25"/>
      <c r="E87" s="211" t="s">
        <v>893</v>
      </c>
      <c r="F87" s="210"/>
      <c r="G87" s="210"/>
      <c r="H87" s="210"/>
      <c r="L87" s="25"/>
    </row>
    <row r="88" spans="2:12" s="1" customFormat="1" ht="12" customHeight="1" x14ac:dyDescent="0.2">
      <c r="B88" s="25"/>
      <c r="C88" s="22" t="s">
        <v>894</v>
      </c>
      <c r="L88" s="25"/>
    </row>
    <row r="89" spans="2:12" s="1" customFormat="1" ht="16.5" customHeight="1" x14ac:dyDescent="0.2">
      <c r="B89" s="25"/>
      <c r="E89" s="172" t="str">
        <f>E11</f>
        <v>D1.4-EL - GARAŽE</v>
      </c>
      <c r="F89" s="210"/>
      <c r="G89" s="210"/>
      <c r="H89" s="210"/>
      <c r="L89" s="25"/>
    </row>
    <row r="90" spans="2:12" s="1" customFormat="1" ht="6.95" customHeight="1" x14ac:dyDescent="0.2">
      <c r="B90" s="25"/>
      <c r="L90" s="25"/>
    </row>
    <row r="91" spans="2:12" s="1" customFormat="1" ht="12" customHeight="1" x14ac:dyDescent="0.2">
      <c r="B91" s="25"/>
      <c r="C91" s="22" t="s">
        <v>18</v>
      </c>
      <c r="F91" s="20" t="str">
        <f>F14</f>
        <v xml:space="preserve"> </v>
      </c>
      <c r="I91" s="22" t="s">
        <v>20</v>
      </c>
      <c r="J91" s="45">
        <f>IF(J14="","",J14)</f>
        <v>45051</v>
      </c>
      <c r="L91" s="25"/>
    </row>
    <row r="92" spans="2:12" s="1" customFormat="1" ht="6.95" customHeight="1" x14ac:dyDescent="0.2">
      <c r="B92" s="25"/>
      <c r="L92" s="25"/>
    </row>
    <row r="93" spans="2:12" s="1" customFormat="1" ht="15.2" customHeight="1" x14ac:dyDescent="0.2">
      <c r="B93" s="25"/>
      <c r="C93" s="22" t="s">
        <v>21</v>
      </c>
      <c r="F93" s="20" t="str">
        <f>E17</f>
        <v xml:space="preserve"> </v>
      </c>
      <c r="I93" s="22" t="s">
        <v>25</v>
      </c>
      <c r="J93" s="23" t="str">
        <f>E23</f>
        <v xml:space="preserve"> </v>
      </c>
      <c r="L93" s="25"/>
    </row>
    <row r="94" spans="2:12" s="1" customFormat="1" ht="15.2" customHeight="1" x14ac:dyDescent="0.2">
      <c r="B94" s="25"/>
      <c r="C94" s="22" t="s">
        <v>24</v>
      </c>
      <c r="F94" s="20" t="str">
        <f>IF(E20="","",E20)</f>
        <v xml:space="preserve"> </v>
      </c>
      <c r="I94" s="22" t="s">
        <v>27</v>
      </c>
      <c r="J94" s="23" t="str">
        <f>E26</f>
        <v xml:space="preserve"> </v>
      </c>
      <c r="L94" s="25"/>
    </row>
    <row r="95" spans="2:12" s="1" customFormat="1" ht="10.35" customHeight="1" x14ac:dyDescent="0.2">
      <c r="B95" s="25"/>
      <c r="L95" s="25"/>
    </row>
    <row r="96" spans="2:12" s="1" customFormat="1" ht="29.25" customHeight="1" x14ac:dyDescent="0.2">
      <c r="B96" s="25"/>
      <c r="C96" s="98" t="s">
        <v>107</v>
      </c>
      <c r="D96" s="90"/>
      <c r="E96" s="90"/>
      <c r="F96" s="90"/>
      <c r="G96" s="90"/>
      <c r="H96" s="90"/>
      <c r="I96" s="90"/>
      <c r="J96" s="99" t="s">
        <v>108</v>
      </c>
      <c r="K96" s="90"/>
      <c r="L96" s="25"/>
    </row>
    <row r="97" spans="2:47" s="1" customFormat="1" ht="10.35" customHeight="1" x14ac:dyDescent="0.2">
      <c r="B97" s="25"/>
      <c r="L97" s="25"/>
    </row>
    <row r="98" spans="2:47" s="1" customFormat="1" ht="22.9" customHeight="1" x14ac:dyDescent="0.2">
      <c r="B98" s="25"/>
      <c r="C98" s="100" t="s">
        <v>109</v>
      </c>
      <c r="J98" s="59">
        <f>J139</f>
        <v>0</v>
      </c>
      <c r="L98" s="25"/>
      <c r="AU98" s="13" t="s">
        <v>110</v>
      </c>
    </row>
    <row r="99" spans="2:47" s="8" customFormat="1" ht="24.95" customHeight="1" x14ac:dyDescent="0.2">
      <c r="B99" s="101"/>
      <c r="D99" s="102" t="s">
        <v>956</v>
      </c>
      <c r="E99" s="103"/>
      <c r="F99" s="103"/>
      <c r="G99" s="103"/>
      <c r="H99" s="103"/>
      <c r="I99" s="103"/>
      <c r="J99" s="104">
        <f>J140</f>
        <v>0</v>
      </c>
      <c r="L99" s="101"/>
    </row>
    <row r="100" spans="2:47" s="11" customFormat="1" ht="19.899999999999999" customHeight="1" x14ac:dyDescent="0.2">
      <c r="B100" s="139"/>
      <c r="D100" s="140" t="s">
        <v>957</v>
      </c>
      <c r="E100" s="141"/>
      <c r="F100" s="141"/>
      <c r="G100" s="141"/>
      <c r="H100" s="141"/>
      <c r="I100" s="141"/>
      <c r="J100" s="142">
        <f>J141</f>
        <v>0</v>
      </c>
      <c r="L100" s="139"/>
    </row>
    <row r="101" spans="2:47" s="8" customFormat="1" ht="24.95" customHeight="1" x14ac:dyDescent="0.2">
      <c r="B101" s="101"/>
      <c r="D101" s="102" t="s">
        <v>958</v>
      </c>
      <c r="E101" s="103"/>
      <c r="F101" s="103"/>
      <c r="G101" s="103"/>
      <c r="H101" s="103"/>
      <c r="I101" s="103"/>
      <c r="J101" s="104">
        <f>J162</f>
        <v>0</v>
      </c>
      <c r="L101" s="101"/>
    </row>
    <row r="102" spans="2:47" s="11" customFormat="1" ht="19.899999999999999" customHeight="1" x14ac:dyDescent="0.2">
      <c r="B102" s="139"/>
      <c r="D102" s="140" t="s">
        <v>957</v>
      </c>
      <c r="E102" s="141"/>
      <c r="F102" s="141"/>
      <c r="G102" s="141"/>
      <c r="H102" s="141"/>
      <c r="I102" s="141"/>
      <c r="J102" s="142">
        <f>J163</f>
        <v>0</v>
      </c>
      <c r="L102" s="139"/>
    </row>
    <row r="103" spans="2:47" s="8" customFormat="1" ht="24.95" customHeight="1" x14ac:dyDescent="0.2">
      <c r="B103" s="101"/>
      <c r="D103" s="102" t="s">
        <v>959</v>
      </c>
      <c r="E103" s="103"/>
      <c r="F103" s="103"/>
      <c r="G103" s="103"/>
      <c r="H103" s="103"/>
      <c r="I103" s="103"/>
      <c r="J103" s="104">
        <f>J182</f>
        <v>0</v>
      </c>
      <c r="L103" s="101"/>
    </row>
    <row r="104" spans="2:47" s="11" customFormat="1" ht="19.899999999999999" customHeight="1" x14ac:dyDescent="0.2">
      <c r="B104" s="139"/>
      <c r="D104" s="140" t="s">
        <v>957</v>
      </c>
      <c r="E104" s="141"/>
      <c r="F104" s="141"/>
      <c r="G104" s="141"/>
      <c r="H104" s="141"/>
      <c r="I104" s="141"/>
      <c r="J104" s="142">
        <f>J196</f>
        <v>0</v>
      </c>
      <c r="L104" s="139"/>
    </row>
    <row r="105" spans="2:47" s="8" customFormat="1" ht="24.95" customHeight="1" x14ac:dyDescent="0.2">
      <c r="B105" s="101"/>
      <c r="D105" s="102" t="s">
        <v>960</v>
      </c>
      <c r="E105" s="103"/>
      <c r="F105" s="103"/>
      <c r="G105" s="103"/>
      <c r="H105" s="103"/>
      <c r="I105" s="103"/>
      <c r="J105" s="104">
        <f>J200</f>
        <v>0</v>
      </c>
      <c r="L105" s="101"/>
    </row>
    <row r="106" spans="2:47" s="8" customFormat="1" ht="24.95" customHeight="1" x14ac:dyDescent="0.2">
      <c r="B106" s="101"/>
      <c r="D106" s="102" t="s">
        <v>961</v>
      </c>
      <c r="E106" s="103"/>
      <c r="F106" s="103"/>
      <c r="G106" s="103"/>
      <c r="H106" s="103"/>
      <c r="I106" s="103"/>
      <c r="J106" s="104">
        <f>J204</f>
        <v>0</v>
      </c>
      <c r="L106" s="101"/>
    </row>
    <row r="107" spans="2:47" s="11" customFormat="1" ht="19.899999999999999" customHeight="1" x14ac:dyDescent="0.2">
      <c r="B107" s="139"/>
      <c r="D107" s="140" t="s">
        <v>957</v>
      </c>
      <c r="E107" s="141"/>
      <c r="F107" s="141"/>
      <c r="G107" s="141"/>
      <c r="H107" s="141"/>
      <c r="I107" s="141"/>
      <c r="J107" s="142">
        <f>J212</f>
        <v>0</v>
      </c>
      <c r="L107" s="139"/>
    </row>
    <row r="108" spans="2:47" s="8" customFormat="1" ht="24.95" customHeight="1" x14ac:dyDescent="0.2">
      <c r="B108" s="101"/>
      <c r="D108" s="102" t="s">
        <v>962</v>
      </c>
      <c r="E108" s="103"/>
      <c r="F108" s="103"/>
      <c r="G108" s="103"/>
      <c r="H108" s="103"/>
      <c r="I108" s="103"/>
      <c r="J108" s="104">
        <f>J214</f>
        <v>0</v>
      </c>
      <c r="L108" s="101"/>
    </row>
    <row r="109" spans="2:47" s="11" customFormat="1" ht="19.899999999999999" customHeight="1" x14ac:dyDescent="0.2">
      <c r="B109" s="139"/>
      <c r="D109" s="140" t="s">
        <v>957</v>
      </c>
      <c r="E109" s="141"/>
      <c r="F109" s="141"/>
      <c r="G109" s="141"/>
      <c r="H109" s="141"/>
      <c r="I109" s="141"/>
      <c r="J109" s="142">
        <f>J215</f>
        <v>0</v>
      </c>
      <c r="L109" s="139"/>
    </row>
    <row r="110" spans="2:47" s="8" customFormat="1" ht="24.95" customHeight="1" x14ac:dyDescent="0.2">
      <c r="B110" s="101"/>
      <c r="D110" s="102" t="s">
        <v>963</v>
      </c>
      <c r="E110" s="103"/>
      <c r="F110" s="103"/>
      <c r="G110" s="103"/>
      <c r="H110" s="103"/>
      <c r="I110" s="103"/>
      <c r="J110" s="104">
        <f>J226</f>
        <v>0</v>
      </c>
      <c r="L110" s="101"/>
    </row>
    <row r="111" spans="2:47" s="11" customFormat="1" ht="19.899999999999999" customHeight="1" x14ac:dyDescent="0.2">
      <c r="B111" s="139"/>
      <c r="D111" s="140" t="s">
        <v>957</v>
      </c>
      <c r="E111" s="141"/>
      <c r="F111" s="141"/>
      <c r="G111" s="141"/>
      <c r="H111" s="141"/>
      <c r="I111" s="141"/>
      <c r="J111" s="142">
        <f>J227</f>
        <v>0</v>
      </c>
      <c r="L111" s="139"/>
    </row>
    <row r="112" spans="2:47" s="8" customFormat="1" ht="24.95" customHeight="1" x14ac:dyDescent="0.2">
      <c r="B112" s="101"/>
      <c r="D112" s="102" t="s">
        <v>964</v>
      </c>
      <c r="E112" s="103"/>
      <c r="F112" s="103"/>
      <c r="G112" s="103"/>
      <c r="H112" s="103"/>
      <c r="I112" s="103"/>
      <c r="J112" s="104">
        <f>J245</f>
        <v>0</v>
      </c>
      <c r="L112" s="101"/>
    </row>
    <row r="113" spans="2:72" s="8" customFormat="1" ht="24.95" customHeight="1" x14ac:dyDescent="0.2">
      <c r="B113" s="101"/>
      <c r="D113" s="102" t="s">
        <v>965</v>
      </c>
      <c r="E113" s="103"/>
      <c r="F113" s="103"/>
      <c r="G113" s="103"/>
      <c r="H113" s="103"/>
      <c r="I113" s="103"/>
      <c r="J113" s="104">
        <f>J249</f>
        <v>0</v>
      </c>
      <c r="L113" s="101"/>
    </row>
    <row r="114" spans="2:72" s="8" customFormat="1" ht="24.95" customHeight="1" x14ac:dyDescent="0.2">
      <c r="B114" s="101"/>
      <c r="D114" s="102" t="s">
        <v>966</v>
      </c>
      <c r="E114" s="103"/>
      <c r="F114" s="103"/>
      <c r="G114" s="103"/>
      <c r="H114" s="103"/>
      <c r="I114" s="103"/>
      <c r="J114" s="104">
        <f>J259</f>
        <v>0</v>
      </c>
      <c r="L114" s="101"/>
    </row>
    <row r="115" spans="2:72" s="8" customFormat="1" ht="24.95" customHeight="1" x14ac:dyDescent="0.2">
      <c r="B115" s="101"/>
      <c r="D115" s="102" t="s">
        <v>967</v>
      </c>
      <c r="E115" s="103"/>
      <c r="F115" s="103"/>
      <c r="G115" s="103"/>
      <c r="H115" s="103"/>
      <c r="I115" s="103"/>
      <c r="J115" s="104">
        <f>J275</f>
        <v>0</v>
      </c>
      <c r="L115" s="101"/>
    </row>
    <row r="116" spans="2:72" s="11" customFormat="1" ht="19.899999999999999" customHeight="1" x14ac:dyDescent="0.2">
      <c r="B116" s="139"/>
      <c r="D116" s="140" t="s">
        <v>957</v>
      </c>
      <c r="E116" s="141"/>
      <c r="F116" s="141"/>
      <c r="G116" s="141"/>
      <c r="H116" s="141"/>
      <c r="I116" s="141"/>
      <c r="J116" s="142">
        <f>J276</f>
        <v>0</v>
      </c>
      <c r="L116" s="139"/>
    </row>
    <row r="117" spans="2:72" s="8" customFormat="1" ht="24.95" customHeight="1" x14ac:dyDescent="0.2">
      <c r="B117" s="101"/>
      <c r="D117" s="102" t="s">
        <v>968</v>
      </c>
      <c r="E117" s="103"/>
      <c r="F117" s="103"/>
      <c r="G117" s="103"/>
      <c r="H117" s="103"/>
      <c r="I117" s="103"/>
      <c r="J117" s="104">
        <f>J281</f>
        <v>0</v>
      </c>
      <c r="L117" s="101"/>
    </row>
    <row r="118" spans="2:72" s="1" customFormat="1" ht="21.75" customHeight="1" x14ac:dyDescent="0.2">
      <c r="B118" s="25"/>
      <c r="D118" s="102"/>
      <c r="J118" s="104"/>
      <c r="L118" s="25"/>
    </row>
    <row r="119" spans="2:72" s="1" customFormat="1" ht="6.95" customHeight="1" x14ac:dyDescent="0.2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25"/>
    </row>
    <row r="123" spans="2:72" s="1" customFormat="1" ht="6.95" customHeight="1" x14ac:dyDescent="0.2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25"/>
    </row>
    <row r="124" spans="2:72" s="1" customFormat="1" ht="24.95" customHeight="1" x14ac:dyDescent="0.2">
      <c r="B124" s="25"/>
      <c r="C124" s="17" t="s">
        <v>138</v>
      </c>
      <c r="L124" s="25"/>
    </row>
    <row r="125" spans="2:72" s="1" customFormat="1" ht="6.95" customHeight="1" x14ac:dyDescent="0.2">
      <c r="B125" s="25"/>
      <c r="L125" s="25"/>
    </row>
    <row r="126" spans="2:72" s="1" customFormat="1" ht="12" customHeight="1" x14ac:dyDescent="0.2">
      <c r="B126" s="25"/>
      <c r="C126" s="22" t="s">
        <v>14</v>
      </c>
      <c r="L126" s="25"/>
    </row>
    <row r="127" spans="2:72" s="1" customFormat="1" ht="16.5" customHeight="1" x14ac:dyDescent="0.2">
      <c r="B127" s="25"/>
      <c r="E127" s="211" t="str">
        <f>E7</f>
        <v>Rekonstrukce garáží v areálu generálního ředitelství PVL, Holečkova 3178/8, 150 00, Praha 5 - Smíchov</v>
      </c>
      <c r="F127" s="212"/>
      <c r="G127" s="212"/>
      <c r="H127" s="212"/>
      <c r="L127" s="25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  <c r="BI127" s="150"/>
      <c r="BJ127" s="150"/>
      <c r="BK127" s="150"/>
      <c r="BL127" s="150"/>
      <c r="BM127" s="150"/>
      <c r="BN127" s="150"/>
      <c r="BO127" s="150"/>
      <c r="BP127" s="150"/>
      <c r="BQ127" s="150"/>
      <c r="BR127" s="150"/>
      <c r="BS127" s="150"/>
      <c r="BT127" s="150"/>
    </row>
    <row r="128" spans="2:72" ht="12" customHeight="1" x14ac:dyDescent="0.2">
      <c r="B128" s="16"/>
      <c r="C128" s="22" t="s">
        <v>104</v>
      </c>
      <c r="L128" s="16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  <c r="BI128" s="149"/>
      <c r="BJ128" s="149"/>
      <c r="BK128" s="149"/>
      <c r="BL128" s="149"/>
      <c r="BM128" s="149"/>
      <c r="BN128" s="149"/>
      <c r="BO128" s="149"/>
      <c r="BP128" s="149"/>
      <c r="BQ128" s="149"/>
      <c r="BR128" s="149"/>
      <c r="BS128" s="149"/>
      <c r="BT128" s="149"/>
    </row>
    <row r="129" spans="2:72" s="1" customFormat="1" ht="16.5" customHeight="1" x14ac:dyDescent="0.2">
      <c r="B129" s="25"/>
      <c r="E129" s="211" t="s">
        <v>893</v>
      </c>
      <c r="F129" s="210"/>
      <c r="G129" s="210"/>
      <c r="H129" s="210"/>
      <c r="L129" s="25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  <c r="BI129" s="150"/>
      <c r="BJ129" s="150"/>
      <c r="BK129" s="150"/>
      <c r="BL129" s="150"/>
      <c r="BM129" s="150"/>
      <c r="BN129" s="150"/>
      <c r="BO129" s="150"/>
      <c r="BP129" s="150"/>
      <c r="BQ129" s="150"/>
      <c r="BR129" s="150"/>
      <c r="BS129" s="150"/>
      <c r="BT129" s="150"/>
    </row>
    <row r="130" spans="2:72" s="1" customFormat="1" ht="12" customHeight="1" x14ac:dyDescent="0.2">
      <c r="B130" s="25"/>
      <c r="C130" s="22" t="s">
        <v>894</v>
      </c>
      <c r="L130" s="25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  <c r="BI130" s="150"/>
      <c r="BJ130" s="150"/>
      <c r="BK130" s="150"/>
      <c r="BL130" s="150"/>
      <c r="BM130" s="150"/>
      <c r="BN130" s="150"/>
      <c r="BO130" s="150"/>
      <c r="BP130" s="150"/>
      <c r="BQ130" s="150"/>
      <c r="BR130" s="150"/>
      <c r="BS130" s="150"/>
      <c r="BT130" s="150"/>
    </row>
    <row r="131" spans="2:72" s="1" customFormat="1" ht="16.5" customHeight="1" x14ac:dyDescent="0.2">
      <c r="B131" s="25"/>
      <c r="E131" s="172" t="str">
        <f>E11</f>
        <v>D1.4-EL - GARAŽE</v>
      </c>
      <c r="F131" s="210"/>
      <c r="G131" s="210"/>
      <c r="H131" s="210"/>
      <c r="L131" s="25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  <c r="BI131" s="150"/>
      <c r="BJ131" s="150"/>
      <c r="BK131" s="150"/>
      <c r="BL131" s="150"/>
      <c r="BM131" s="150"/>
      <c r="BN131" s="150"/>
      <c r="BO131" s="150"/>
      <c r="BP131" s="150"/>
      <c r="BQ131" s="150"/>
      <c r="BR131" s="150"/>
      <c r="BS131" s="150"/>
      <c r="BT131" s="150"/>
    </row>
    <row r="132" spans="2:72" s="1" customFormat="1" ht="6.95" customHeight="1" x14ac:dyDescent="0.2">
      <c r="B132" s="25"/>
      <c r="L132" s="25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  <c r="BI132" s="150"/>
      <c r="BJ132" s="150"/>
      <c r="BK132" s="150"/>
      <c r="BL132" s="150"/>
      <c r="BM132" s="150"/>
      <c r="BN132" s="150"/>
      <c r="BO132" s="150"/>
      <c r="BP132" s="150"/>
      <c r="BQ132" s="150"/>
      <c r="BR132" s="150"/>
      <c r="BS132" s="150"/>
      <c r="BT132" s="150"/>
    </row>
    <row r="133" spans="2:72" s="1" customFormat="1" ht="12" customHeight="1" x14ac:dyDescent="0.2">
      <c r="B133" s="25"/>
      <c r="C133" s="22" t="s">
        <v>18</v>
      </c>
      <c r="F133" s="20" t="str">
        <f>F14</f>
        <v xml:space="preserve"> </v>
      </c>
      <c r="I133" s="22" t="s">
        <v>20</v>
      </c>
      <c r="J133" s="45">
        <f>IF(J14="","",J14)</f>
        <v>45051</v>
      </c>
      <c r="L133" s="25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  <c r="BI133" s="150"/>
      <c r="BJ133" s="150"/>
      <c r="BK133" s="150"/>
      <c r="BL133" s="150"/>
      <c r="BM133" s="150"/>
      <c r="BN133" s="150"/>
      <c r="BO133" s="150"/>
      <c r="BP133" s="150"/>
      <c r="BQ133" s="150"/>
      <c r="BR133" s="150"/>
      <c r="BS133" s="150"/>
      <c r="BT133" s="150"/>
    </row>
    <row r="134" spans="2:72" s="1" customFormat="1" ht="6.95" customHeight="1" x14ac:dyDescent="0.2">
      <c r="B134" s="25"/>
      <c r="L134" s="25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  <c r="BI134" s="150"/>
      <c r="BJ134" s="150"/>
      <c r="BK134" s="150"/>
      <c r="BL134" s="150"/>
      <c r="BM134" s="150"/>
      <c r="BN134" s="150"/>
      <c r="BO134" s="150"/>
      <c r="BP134" s="150"/>
      <c r="BQ134" s="150"/>
      <c r="BR134" s="150"/>
      <c r="BS134" s="150"/>
      <c r="BT134" s="150"/>
    </row>
    <row r="135" spans="2:72" s="1" customFormat="1" ht="15.2" customHeight="1" x14ac:dyDescent="0.2">
      <c r="B135" s="25"/>
      <c r="C135" s="22" t="s">
        <v>21</v>
      </c>
      <c r="F135" s="20" t="str">
        <f>E17</f>
        <v xml:space="preserve"> </v>
      </c>
      <c r="I135" s="22" t="s">
        <v>25</v>
      </c>
      <c r="J135" s="23" t="str">
        <f>E23</f>
        <v xml:space="preserve"> </v>
      </c>
      <c r="L135" s="25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  <c r="BI135" s="150"/>
      <c r="BJ135" s="150"/>
      <c r="BK135" s="150"/>
      <c r="BL135" s="150"/>
      <c r="BM135" s="150"/>
      <c r="BN135" s="150"/>
      <c r="BO135" s="150"/>
      <c r="BP135" s="150"/>
      <c r="BQ135" s="150"/>
      <c r="BR135" s="150"/>
      <c r="BS135" s="150"/>
      <c r="BT135" s="150"/>
    </row>
    <row r="136" spans="2:72" s="1" customFormat="1" ht="15.2" customHeight="1" x14ac:dyDescent="0.2">
      <c r="B136" s="25"/>
      <c r="C136" s="22" t="s">
        <v>24</v>
      </c>
      <c r="F136" s="20" t="str">
        <f>IF(E20="","",E20)</f>
        <v xml:space="preserve"> </v>
      </c>
      <c r="I136" s="22" t="s">
        <v>27</v>
      </c>
      <c r="J136" s="23" t="str">
        <f>E26</f>
        <v xml:space="preserve"> </v>
      </c>
      <c r="L136" s="25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  <c r="BI136" s="150"/>
      <c r="BJ136" s="150"/>
      <c r="BK136" s="150"/>
      <c r="BL136" s="150"/>
      <c r="BM136" s="150"/>
      <c r="BN136" s="150"/>
      <c r="BO136" s="150"/>
      <c r="BP136" s="150"/>
      <c r="BQ136" s="150"/>
      <c r="BR136" s="150"/>
      <c r="BS136" s="150"/>
      <c r="BT136" s="150"/>
    </row>
    <row r="137" spans="2:72" s="1" customFormat="1" ht="10.35" customHeight="1" x14ac:dyDescent="0.2">
      <c r="B137" s="25"/>
      <c r="L137" s="25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  <c r="BI137" s="150"/>
      <c r="BJ137" s="150"/>
      <c r="BK137" s="150"/>
      <c r="BL137" s="150"/>
      <c r="BM137" s="150"/>
      <c r="BN137" s="150"/>
      <c r="BO137" s="150"/>
      <c r="BP137" s="150"/>
      <c r="BQ137" s="150"/>
      <c r="BR137" s="150"/>
      <c r="BS137" s="150"/>
      <c r="BT137" s="150"/>
    </row>
    <row r="138" spans="2:72" s="9" customFormat="1" ht="29.25" customHeight="1" x14ac:dyDescent="0.2">
      <c r="B138" s="105"/>
      <c r="C138" s="106" t="s">
        <v>139</v>
      </c>
      <c r="D138" s="107" t="s">
        <v>54</v>
      </c>
      <c r="E138" s="107" t="s">
        <v>50</v>
      </c>
      <c r="F138" s="158" t="s">
        <v>51</v>
      </c>
      <c r="G138" s="107" t="s">
        <v>140</v>
      </c>
      <c r="H138" s="107" t="s">
        <v>141</v>
      </c>
      <c r="I138" s="107" t="s">
        <v>142</v>
      </c>
      <c r="J138" s="107" t="s">
        <v>108</v>
      </c>
      <c r="K138" s="108" t="s">
        <v>143</v>
      </c>
      <c r="L138" s="105"/>
      <c r="M138" s="52" t="s">
        <v>1</v>
      </c>
      <c r="N138" s="53" t="s">
        <v>33</v>
      </c>
      <c r="O138" s="53" t="s">
        <v>144</v>
      </c>
      <c r="P138" s="53" t="s">
        <v>145</v>
      </c>
      <c r="Q138" s="53" t="s">
        <v>146</v>
      </c>
      <c r="R138" s="53" t="s">
        <v>147</v>
      </c>
      <c r="S138" s="53" t="s">
        <v>148</v>
      </c>
      <c r="T138" s="54" t="s">
        <v>149</v>
      </c>
      <c r="AJ138" s="159"/>
      <c r="AK138" s="159"/>
      <c r="AL138" s="159"/>
      <c r="AM138" s="159"/>
      <c r="AN138" s="159"/>
      <c r="AO138" s="159"/>
      <c r="AP138" s="159"/>
      <c r="AQ138" s="159"/>
      <c r="AR138" s="159"/>
      <c r="AS138" s="159"/>
      <c r="AT138" s="159"/>
      <c r="AU138" s="159"/>
      <c r="AV138" s="159"/>
      <c r="AW138" s="159"/>
      <c r="AX138" s="159"/>
      <c r="AY138" s="159"/>
      <c r="AZ138" s="159"/>
      <c r="BA138" s="159"/>
      <c r="BB138" s="159"/>
      <c r="BC138" s="159"/>
      <c r="BD138" s="159"/>
      <c r="BE138" s="159"/>
      <c r="BF138" s="159"/>
      <c r="BG138" s="159"/>
      <c r="BH138" s="159"/>
      <c r="BI138" s="159"/>
      <c r="BJ138" s="159"/>
      <c r="BK138" s="159"/>
      <c r="BL138" s="159"/>
      <c r="BM138" s="159"/>
      <c r="BN138" s="159"/>
      <c r="BO138" s="159"/>
      <c r="BP138" s="159"/>
      <c r="BQ138" s="159"/>
      <c r="BR138" s="159"/>
      <c r="BS138" s="159"/>
      <c r="BT138" s="159"/>
    </row>
    <row r="139" spans="2:72" s="1" customFormat="1" ht="22.9" customHeight="1" x14ac:dyDescent="0.25">
      <c r="B139" s="25"/>
      <c r="C139" s="57" t="s">
        <v>150</v>
      </c>
      <c r="J139" s="109">
        <f>BK139</f>
        <v>0</v>
      </c>
      <c r="L139" s="25"/>
      <c r="M139" s="55"/>
      <c r="N139" s="46"/>
      <c r="O139" s="46"/>
      <c r="P139" s="110">
        <f>P140+P162+P182+P200+P204+P214+P226+P245+P249+P259+P275+P281</f>
        <v>0</v>
      </c>
      <c r="Q139" s="46"/>
      <c r="R139" s="110">
        <f>R140+R162+R182+R200+R204+R214+R226+R245+R249+R259+R275+R281</f>
        <v>0</v>
      </c>
      <c r="S139" s="46"/>
      <c r="T139" s="111">
        <f>T140+T162+T182+T200+T204+T214+T226+T245+T249+T259+T275+T281</f>
        <v>0</v>
      </c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60" t="s">
        <v>68</v>
      </c>
      <c r="AU139" s="160" t="s">
        <v>110</v>
      </c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  <c r="BI139" s="150"/>
      <c r="BJ139" s="150"/>
      <c r="BK139" s="161">
        <f>BK140+BK162+BK182+BK200+BK204+BK214+BK226+BK245+BK249+BK259+BK275+BK281</f>
        <v>0</v>
      </c>
      <c r="BL139" s="150"/>
      <c r="BM139" s="150"/>
      <c r="BN139" s="150"/>
      <c r="BO139" s="150"/>
      <c r="BP139" s="150"/>
      <c r="BQ139" s="150"/>
      <c r="BR139" s="150"/>
      <c r="BS139" s="150"/>
      <c r="BT139" s="150"/>
    </row>
    <row r="140" spans="2:72" s="10" customFormat="1" ht="25.9" customHeight="1" x14ac:dyDescent="0.2">
      <c r="B140" s="113"/>
      <c r="D140" s="114" t="s">
        <v>68</v>
      </c>
      <c r="E140" s="115" t="s">
        <v>899</v>
      </c>
      <c r="F140" s="115" t="s">
        <v>969</v>
      </c>
      <c r="J140" s="116">
        <f>BK140</f>
        <v>0</v>
      </c>
      <c r="L140" s="113"/>
      <c r="M140" s="117"/>
      <c r="P140" s="118">
        <f>P141</f>
        <v>0</v>
      </c>
      <c r="R140" s="118">
        <f>R141</f>
        <v>0</v>
      </c>
      <c r="T140" s="119">
        <f>T141</f>
        <v>0</v>
      </c>
      <c r="AJ140" s="149"/>
      <c r="AK140" s="149"/>
      <c r="AL140" s="149"/>
      <c r="AM140" s="149"/>
      <c r="AN140" s="149"/>
      <c r="AO140" s="149"/>
      <c r="AP140" s="149"/>
      <c r="AQ140" s="149"/>
      <c r="AR140" s="162" t="s">
        <v>76</v>
      </c>
      <c r="AS140" s="149"/>
      <c r="AT140" s="163" t="s">
        <v>68</v>
      </c>
      <c r="AU140" s="163" t="s">
        <v>69</v>
      </c>
      <c r="AV140" s="149"/>
      <c r="AW140" s="149"/>
      <c r="AX140" s="149"/>
      <c r="AY140" s="162" t="s">
        <v>152</v>
      </c>
      <c r="AZ140" s="149"/>
      <c r="BA140" s="149"/>
      <c r="BB140" s="149"/>
      <c r="BC140" s="149"/>
      <c r="BD140" s="149"/>
      <c r="BE140" s="149"/>
      <c r="BF140" s="149"/>
      <c r="BG140" s="149"/>
      <c r="BH140" s="149"/>
      <c r="BI140" s="149"/>
      <c r="BJ140" s="149"/>
      <c r="BK140" s="164">
        <f>BK141</f>
        <v>0</v>
      </c>
      <c r="BL140" s="149"/>
      <c r="BM140" s="149"/>
      <c r="BN140" s="149"/>
      <c r="BO140" s="149"/>
      <c r="BP140" s="149"/>
      <c r="BQ140" s="149"/>
      <c r="BR140" s="149"/>
      <c r="BS140" s="149"/>
      <c r="BT140" s="149"/>
    </row>
    <row r="141" spans="2:72" s="10" customFormat="1" ht="22.9" customHeight="1" x14ac:dyDescent="0.2">
      <c r="B141" s="113"/>
      <c r="D141" s="114" t="s">
        <v>68</v>
      </c>
      <c r="E141" s="143" t="s">
        <v>927</v>
      </c>
      <c r="F141" s="143" t="s">
        <v>970</v>
      </c>
      <c r="J141" s="144">
        <f>BK141</f>
        <v>0</v>
      </c>
      <c r="L141" s="113"/>
      <c r="M141" s="117"/>
      <c r="P141" s="118">
        <f>SUM(P142:P161)</f>
        <v>0</v>
      </c>
      <c r="R141" s="118">
        <f>SUM(R142:R161)</f>
        <v>0</v>
      </c>
      <c r="T141" s="119">
        <f>SUM(T142:T161)</f>
        <v>0</v>
      </c>
      <c r="AJ141" s="149"/>
      <c r="AK141" s="149"/>
      <c r="AL141" s="149"/>
      <c r="AM141" s="149"/>
      <c r="AN141" s="149"/>
      <c r="AO141" s="149"/>
      <c r="AP141" s="149"/>
      <c r="AQ141" s="149"/>
      <c r="AR141" s="162" t="s">
        <v>76</v>
      </c>
      <c r="AS141" s="149"/>
      <c r="AT141" s="163" t="s">
        <v>68</v>
      </c>
      <c r="AU141" s="163" t="s">
        <v>76</v>
      </c>
      <c r="AV141" s="149"/>
      <c r="AW141" s="149"/>
      <c r="AX141" s="149"/>
      <c r="AY141" s="162" t="s">
        <v>152</v>
      </c>
      <c r="AZ141" s="149"/>
      <c r="BA141" s="149"/>
      <c r="BB141" s="149"/>
      <c r="BC141" s="149"/>
      <c r="BD141" s="149"/>
      <c r="BE141" s="149"/>
      <c r="BF141" s="149"/>
      <c r="BG141" s="149"/>
      <c r="BH141" s="149"/>
      <c r="BI141" s="149"/>
      <c r="BJ141" s="149"/>
      <c r="BK141" s="164">
        <f>SUM(BK142:BK161)</f>
        <v>0</v>
      </c>
      <c r="BL141" s="149"/>
      <c r="BM141" s="149"/>
      <c r="BN141" s="149"/>
      <c r="BO141" s="149"/>
      <c r="BP141" s="149"/>
      <c r="BQ141" s="149"/>
      <c r="BR141" s="149"/>
      <c r="BS141" s="149"/>
      <c r="BT141" s="149"/>
    </row>
    <row r="142" spans="2:72" s="1" customFormat="1" ht="16.5" customHeight="1" x14ac:dyDescent="0.2">
      <c r="B142" s="122"/>
      <c r="C142" s="123" t="s">
        <v>69</v>
      </c>
      <c r="D142" s="123" t="s">
        <v>153</v>
      </c>
      <c r="E142" s="124" t="s">
        <v>971</v>
      </c>
      <c r="F142" s="125" t="s">
        <v>972</v>
      </c>
      <c r="G142" s="126" t="s">
        <v>198</v>
      </c>
      <c r="H142" s="127">
        <v>100</v>
      </c>
      <c r="I142" s="128"/>
      <c r="J142" s="128">
        <f t="shared" ref="J142:J161" si="0">ROUND(I142*H142,2)</f>
        <v>0</v>
      </c>
      <c r="K142" s="125" t="s">
        <v>1</v>
      </c>
      <c r="L142" s="25"/>
      <c r="M142" s="129" t="s">
        <v>1</v>
      </c>
      <c r="N142" s="130" t="s">
        <v>34</v>
      </c>
      <c r="O142" s="131">
        <v>0</v>
      </c>
      <c r="P142" s="131">
        <f t="shared" ref="P142:P161" si="1">O142*H142</f>
        <v>0</v>
      </c>
      <c r="Q142" s="131">
        <v>0</v>
      </c>
      <c r="R142" s="131">
        <f t="shared" ref="R142:R161" si="2">Q142*H142</f>
        <v>0</v>
      </c>
      <c r="S142" s="131">
        <v>0</v>
      </c>
      <c r="T142" s="132">
        <f t="shared" ref="T142:T161" si="3">S142*H142</f>
        <v>0</v>
      </c>
      <c r="AJ142" s="150"/>
      <c r="AK142" s="150"/>
      <c r="AL142" s="150"/>
      <c r="AM142" s="150"/>
      <c r="AN142" s="150"/>
      <c r="AO142" s="150"/>
      <c r="AP142" s="150"/>
      <c r="AQ142" s="150"/>
      <c r="AR142" s="165" t="s">
        <v>157</v>
      </c>
      <c r="AS142" s="150"/>
      <c r="AT142" s="165" t="s">
        <v>153</v>
      </c>
      <c r="AU142" s="165" t="s">
        <v>78</v>
      </c>
      <c r="AV142" s="150"/>
      <c r="AW142" s="150"/>
      <c r="AX142" s="150"/>
      <c r="AY142" s="160" t="s">
        <v>152</v>
      </c>
      <c r="AZ142" s="150"/>
      <c r="BA142" s="150"/>
      <c r="BB142" s="150"/>
      <c r="BC142" s="150"/>
      <c r="BD142" s="150"/>
      <c r="BE142" s="164">
        <f t="shared" ref="BE142:BE161" si="4">IF(N142="základní",J142,0)</f>
        <v>0</v>
      </c>
      <c r="BF142" s="164">
        <f t="shared" ref="BF142:BF161" si="5">IF(N142="snížená",J142,0)</f>
        <v>0</v>
      </c>
      <c r="BG142" s="164">
        <f t="shared" ref="BG142:BG161" si="6">IF(N142="zákl. přenesená",J142,0)</f>
        <v>0</v>
      </c>
      <c r="BH142" s="164">
        <f t="shared" ref="BH142:BH161" si="7">IF(N142="sníž. přenesená",J142,0)</f>
        <v>0</v>
      </c>
      <c r="BI142" s="164">
        <f t="shared" ref="BI142:BI161" si="8">IF(N142="nulová",J142,0)</f>
        <v>0</v>
      </c>
      <c r="BJ142" s="160" t="s">
        <v>76</v>
      </c>
      <c r="BK142" s="164">
        <f t="shared" ref="BK142:BK161" si="9">ROUND(I142*H142,2)</f>
        <v>0</v>
      </c>
      <c r="BL142" s="160" t="s">
        <v>157</v>
      </c>
      <c r="BM142" s="165" t="s">
        <v>78</v>
      </c>
      <c r="BN142" s="150"/>
      <c r="BO142" s="150"/>
      <c r="BP142" s="150"/>
      <c r="BQ142" s="150"/>
      <c r="BR142" s="150"/>
      <c r="BS142" s="150"/>
      <c r="BT142" s="150"/>
    </row>
    <row r="143" spans="2:72" s="1" customFormat="1" ht="16.5" customHeight="1" x14ac:dyDescent="0.2">
      <c r="B143" s="122"/>
      <c r="C143" s="123" t="s">
        <v>69</v>
      </c>
      <c r="D143" s="123" t="s">
        <v>153</v>
      </c>
      <c r="E143" s="124" t="s">
        <v>973</v>
      </c>
      <c r="F143" s="125" t="s">
        <v>974</v>
      </c>
      <c r="G143" s="126" t="s">
        <v>198</v>
      </c>
      <c r="H143" s="127">
        <v>750</v>
      </c>
      <c r="I143" s="128"/>
      <c r="J143" s="128">
        <f t="shared" si="0"/>
        <v>0</v>
      </c>
      <c r="K143" s="125" t="s">
        <v>1</v>
      </c>
      <c r="L143" s="25"/>
      <c r="M143" s="129" t="s">
        <v>1</v>
      </c>
      <c r="N143" s="130" t="s">
        <v>34</v>
      </c>
      <c r="O143" s="131">
        <v>0</v>
      </c>
      <c r="P143" s="131">
        <f t="shared" si="1"/>
        <v>0</v>
      </c>
      <c r="Q143" s="131">
        <v>0</v>
      </c>
      <c r="R143" s="131">
        <f t="shared" si="2"/>
        <v>0</v>
      </c>
      <c r="S143" s="131">
        <v>0</v>
      </c>
      <c r="T143" s="132">
        <f t="shared" si="3"/>
        <v>0</v>
      </c>
      <c r="AJ143" s="150"/>
      <c r="AK143" s="150"/>
      <c r="AL143" s="150"/>
      <c r="AM143" s="150"/>
      <c r="AN143" s="150"/>
      <c r="AO143" s="150"/>
      <c r="AP143" s="150"/>
      <c r="AQ143" s="150"/>
      <c r="AR143" s="165" t="s">
        <v>157</v>
      </c>
      <c r="AS143" s="150"/>
      <c r="AT143" s="165" t="s">
        <v>153</v>
      </c>
      <c r="AU143" s="165" t="s">
        <v>78</v>
      </c>
      <c r="AV143" s="150"/>
      <c r="AW143" s="150"/>
      <c r="AX143" s="150"/>
      <c r="AY143" s="160" t="s">
        <v>152</v>
      </c>
      <c r="AZ143" s="150"/>
      <c r="BA143" s="150"/>
      <c r="BB143" s="150"/>
      <c r="BC143" s="150"/>
      <c r="BD143" s="150"/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60" t="s">
        <v>76</v>
      </c>
      <c r="BK143" s="164">
        <f t="shared" si="9"/>
        <v>0</v>
      </c>
      <c r="BL143" s="160" t="s">
        <v>157</v>
      </c>
      <c r="BM143" s="165" t="s">
        <v>157</v>
      </c>
      <c r="BN143" s="150"/>
      <c r="BO143" s="150"/>
      <c r="BP143" s="150"/>
      <c r="BQ143" s="150"/>
      <c r="BR143" s="150"/>
      <c r="BS143" s="150"/>
      <c r="BT143" s="150"/>
    </row>
    <row r="144" spans="2:72" s="1" customFormat="1" ht="16.5" customHeight="1" x14ac:dyDescent="0.2">
      <c r="B144" s="122"/>
      <c r="C144" s="123" t="s">
        <v>160</v>
      </c>
      <c r="D144" s="123" t="s">
        <v>153</v>
      </c>
      <c r="E144" s="124" t="s">
        <v>901</v>
      </c>
      <c r="F144" s="125" t="s">
        <v>902</v>
      </c>
      <c r="G144" s="126" t="s">
        <v>198</v>
      </c>
      <c r="H144" s="127">
        <v>420</v>
      </c>
      <c r="I144" s="128"/>
      <c r="J144" s="128">
        <f t="shared" si="0"/>
        <v>0</v>
      </c>
      <c r="K144" s="125" t="s">
        <v>1</v>
      </c>
      <c r="L144" s="25"/>
      <c r="M144" s="129" t="s">
        <v>1</v>
      </c>
      <c r="N144" s="130" t="s">
        <v>34</v>
      </c>
      <c r="O144" s="131">
        <v>0</v>
      </c>
      <c r="P144" s="131">
        <f t="shared" si="1"/>
        <v>0</v>
      </c>
      <c r="Q144" s="131">
        <v>0</v>
      </c>
      <c r="R144" s="131">
        <f t="shared" si="2"/>
        <v>0</v>
      </c>
      <c r="S144" s="131">
        <v>0</v>
      </c>
      <c r="T144" s="132">
        <f t="shared" si="3"/>
        <v>0</v>
      </c>
      <c r="AJ144" s="150"/>
      <c r="AK144" s="150"/>
      <c r="AL144" s="150"/>
      <c r="AM144" s="150"/>
      <c r="AN144" s="150"/>
      <c r="AO144" s="150"/>
      <c r="AP144" s="150"/>
      <c r="AQ144" s="150"/>
      <c r="AR144" s="165" t="s">
        <v>157</v>
      </c>
      <c r="AS144" s="150"/>
      <c r="AT144" s="165" t="s">
        <v>153</v>
      </c>
      <c r="AU144" s="165" t="s">
        <v>78</v>
      </c>
      <c r="AV144" s="150"/>
      <c r="AW144" s="150"/>
      <c r="AX144" s="150"/>
      <c r="AY144" s="160" t="s">
        <v>152</v>
      </c>
      <c r="AZ144" s="150"/>
      <c r="BA144" s="150"/>
      <c r="BB144" s="150"/>
      <c r="BC144" s="150"/>
      <c r="BD144" s="150"/>
      <c r="BE144" s="164">
        <f t="shared" si="4"/>
        <v>0</v>
      </c>
      <c r="BF144" s="164">
        <f t="shared" si="5"/>
        <v>0</v>
      </c>
      <c r="BG144" s="164">
        <f t="shared" si="6"/>
        <v>0</v>
      </c>
      <c r="BH144" s="164">
        <f t="shared" si="7"/>
        <v>0</v>
      </c>
      <c r="BI144" s="164">
        <f t="shared" si="8"/>
        <v>0</v>
      </c>
      <c r="BJ144" s="160" t="s">
        <v>76</v>
      </c>
      <c r="BK144" s="164">
        <f t="shared" si="9"/>
        <v>0</v>
      </c>
      <c r="BL144" s="160" t="s">
        <v>157</v>
      </c>
      <c r="BM144" s="165" t="s">
        <v>162</v>
      </c>
      <c r="BN144" s="150"/>
      <c r="BO144" s="150"/>
      <c r="BP144" s="150"/>
      <c r="BQ144" s="150"/>
      <c r="BR144" s="150"/>
      <c r="BS144" s="150"/>
      <c r="BT144" s="150"/>
    </row>
    <row r="145" spans="2:72" s="1" customFormat="1" ht="16.5" customHeight="1" x14ac:dyDescent="0.2">
      <c r="B145" s="122"/>
      <c r="C145" s="123" t="s">
        <v>157</v>
      </c>
      <c r="D145" s="123" t="s">
        <v>153</v>
      </c>
      <c r="E145" s="124" t="s">
        <v>905</v>
      </c>
      <c r="F145" s="125" t="s">
        <v>906</v>
      </c>
      <c r="G145" s="126" t="s">
        <v>198</v>
      </c>
      <c r="H145" s="127">
        <v>80</v>
      </c>
      <c r="I145" s="128"/>
      <c r="J145" s="128">
        <f>ROUND(I145*H145,2)</f>
        <v>0</v>
      </c>
      <c r="K145" s="125" t="s">
        <v>1</v>
      </c>
      <c r="L145" s="25"/>
      <c r="M145" s="129" t="s">
        <v>1</v>
      </c>
      <c r="N145" s="130" t="s">
        <v>34</v>
      </c>
      <c r="O145" s="131">
        <v>0</v>
      </c>
      <c r="P145" s="131">
        <f t="shared" si="1"/>
        <v>0</v>
      </c>
      <c r="Q145" s="131">
        <v>0</v>
      </c>
      <c r="R145" s="131">
        <f t="shared" si="2"/>
        <v>0</v>
      </c>
      <c r="S145" s="131">
        <v>0</v>
      </c>
      <c r="T145" s="132">
        <f t="shared" si="3"/>
        <v>0</v>
      </c>
      <c r="AJ145" s="150"/>
      <c r="AK145" s="150"/>
      <c r="AL145" s="150"/>
      <c r="AM145" s="150"/>
      <c r="AN145" s="150"/>
      <c r="AO145" s="150"/>
      <c r="AP145" s="150"/>
      <c r="AQ145" s="150"/>
      <c r="AR145" s="165" t="s">
        <v>157</v>
      </c>
      <c r="AS145" s="150"/>
      <c r="AT145" s="165" t="s">
        <v>153</v>
      </c>
      <c r="AU145" s="165" t="s">
        <v>78</v>
      </c>
      <c r="AV145" s="150"/>
      <c r="AW145" s="150"/>
      <c r="AX145" s="150"/>
      <c r="AY145" s="160" t="s">
        <v>152</v>
      </c>
      <c r="AZ145" s="150"/>
      <c r="BA145" s="150"/>
      <c r="BB145" s="150"/>
      <c r="BC145" s="150"/>
      <c r="BD145" s="150"/>
      <c r="BE145" s="164">
        <f t="shared" si="4"/>
        <v>0</v>
      </c>
      <c r="BF145" s="164">
        <f t="shared" si="5"/>
        <v>0</v>
      </c>
      <c r="BG145" s="164">
        <f t="shared" si="6"/>
        <v>0</v>
      </c>
      <c r="BH145" s="164">
        <f t="shared" si="7"/>
        <v>0</v>
      </c>
      <c r="BI145" s="164">
        <f t="shared" si="8"/>
        <v>0</v>
      </c>
      <c r="BJ145" s="160" t="s">
        <v>76</v>
      </c>
      <c r="BK145" s="164">
        <f t="shared" si="9"/>
        <v>0</v>
      </c>
      <c r="BL145" s="160" t="s">
        <v>157</v>
      </c>
      <c r="BM145" s="165" t="s">
        <v>163</v>
      </c>
      <c r="BN145" s="150"/>
      <c r="BO145" s="150"/>
      <c r="BP145" s="150"/>
      <c r="BQ145" s="150"/>
      <c r="BR145" s="150"/>
      <c r="BS145" s="150"/>
      <c r="BT145" s="150"/>
    </row>
    <row r="146" spans="2:72" s="1" customFormat="1" ht="16.5" customHeight="1" x14ac:dyDescent="0.2">
      <c r="B146" s="122"/>
      <c r="C146" s="123" t="s">
        <v>164</v>
      </c>
      <c r="D146" s="123" t="s">
        <v>153</v>
      </c>
      <c r="E146" s="124" t="s">
        <v>975</v>
      </c>
      <c r="F146" s="125" t="s">
        <v>976</v>
      </c>
      <c r="G146" s="126" t="s">
        <v>198</v>
      </c>
      <c r="H146" s="127">
        <v>60</v>
      </c>
      <c r="I146" s="128"/>
      <c r="J146" s="128">
        <f t="shared" si="0"/>
        <v>0</v>
      </c>
      <c r="K146" s="125" t="s">
        <v>1</v>
      </c>
      <c r="L146" s="25"/>
      <c r="M146" s="129" t="s">
        <v>1</v>
      </c>
      <c r="N146" s="130" t="s">
        <v>34</v>
      </c>
      <c r="O146" s="131">
        <v>0</v>
      </c>
      <c r="P146" s="131">
        <f t="shared" si="1"/>
        <v>0</v>
      </c>
      <c r="Q146" s="131">
        <v>0</v>
      </c>
      <c r="R146" s="131">
        <f t="shared" si="2"/>
        <v>0</v>
      </c>
      <c r="S146" s="131">
        <v>0</v>
      </c>
      <c r="T146" s="132">
        <f t="shared" si="3"/>
        <v>0</v>
      </c>
      <c r="AJ146" s="150"/>
      <c r="AK146" s="150"/>
      <c r="AL146" s="150"/>
      <c r="AM146" s="150"/>
      <c r="AN146" s="150"/>
      <c r="AO146" s="150"/>
      <c r="AP146" s="150"/>
      <c r="AQ146" s="150"/>
      <c r="AR146" s="165" t="s">
        <v>157</v>
      </c>
      <c r="AS146" s="150"/>
      <c r="AT146" s="165" t="s">
        <v>153</v>
      </c>
      <c r="AU146" s="165" t="s">
        <v>78</v>
      </c>
      <c r="AV146" s="150"/>
      <c r="AW146" s="150"/>
      <c r="AX146" s="150"/>
      <c r="AY146" s="160" t="s">
        <v>152</v>
      </c>
      <c r="AZ146" s="150"/>
      <c r="BA146" s="150"/>
      <c r="BB146" s="150"/>
      <c r="BC146" s="150"/>
      <c r="BD146" s="150"/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60" t="s">
        <v>76</v>
      </c>
      <c r="BK146" s="164">
        <f t="shared" si="9"/>
        <v>0</v>
      </c>
      <c r="BL146" s="160" t="s">
        <v>157</v>
      </c>
      <c r="BM146" s="165" t="s">
        <v>168</v>
      </c>
      <c r="BN146" s="150"/>
      <c r="BO146" s="150"/>
      <c r="BP146" s="150"/>
      <c r="BQ146" s="150"/>
      <c r="BR146" s="150"/>
      <c r="BS146" s="150"/>
      <c r="BT146" s="150"/>
    </row>
    <row r="147" spans="2:72" s="1" customFormat="1" ht="16.5" customHeight="1" x14ac:dyDescent="0.2">
      <c r="B147" s="122"/>
      <c r="C147" s="123" t="s">
        <v>162</v>
      </c>
      <c r="D147" s="123" t="s">
        <v>153</v>
      </c>
      <c r="E147" s="124" t="s">
        <v>977</v>
      </c>
      <c r="F147" s="125" t="s">
        <v>978</v>
      </c>
      <c r="G147" s="126" t="s">
        <v>198</v>
      </c>
      <c r="H147" s="127">
        <v>50</v>
      </c>
      <c r="I147" s="128"/>
      <c r="J147" s="128">
        <f t="shared" si="0"/>
        <v>0</v>
      </c>
      <c r="K147" s="125" t="s">
        <v>1</v>
      </c>
      <c r="L147" s="25"/>
      <c r="M147" s="129" t="s">
        <v>1</v>
      </c>
      <c r="N147" s="130" t="s">
        <v>34</v>
      </c>
      <c r="O147" s="131">
        <v>0</v>
      </c>
      <c r="P147" s="131">
        <f t="shared" si="1"/>
        <v>0</v>
      </c>
      <c r="Q147" s="131">
        <v>0</v>
      </c>
      <c r="R147" s="131">
        <f t="shared" si="2"/>
        <v>0</v>
      </c>
      <c r="S147" s="131">
        <v>0</v>
      </c>
      <c r="T147" s="132">
        <f t="shared" si="3"/>
        <v>0</v>
      </c>
      <c r="AJ147" s="150"/>
      <c r="AK147" s="150"/>
      <c r="AL147" s="150"/>
      <c r="AM147" s="150"/>
      <c r="AN147" s="150"/>
      <c r="AO147" s="150"/>
      <c r="AP147" s="150"/>
      <c r="AQ147" s="150"/>
      <c r="AR147" s="165" t="s">
        <v>157</v>
      </c>
      <c r="AS147" s="150"/>
      <c r="AT147" s="165" t="s">
        <v>153</v>
      </c>
      <c r="AU147" s="165" t="s">
        <v>78</v>
      </c>
      <c r="AV147" s="150"/>
      <c r="AW147" s="150"/>
      <c r="AX147" s="150"/>
      <c r="AY147" s="160" t="s">
        <v>152</v>
      </c>
      <c r="AZ147" s="150"/>
      <c r="BA147" s="150"/>
      <c r="BB147" s="150"/>
      <c r="BC147" s="150"/>
      <c r="BD147" s="150"/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60" t="s">
        <v>76</v>
      </c>
      <c r="BK147" s="164">
        <f t="shared" si="9"/>
        <v>0</v>
      </c>
      <c r="BL147" s="160" t="s">
        <v>157</v>
      </c>
      <c r="BM147" s="165" t="s">
        <v>171</v>
      </c>
      <c r="BN147" s="150"/>
      <c r="BO147" s="150"/>
      <c r="BP147" s="150"/>
      <c r="BQ147" s="150"/>
      <c r="BR147" s="150"/>
      <c r="BS147" s="150"/>
      <c r="BT147" s="150"/>
    </row>
    <row r="148" spans="2:72" s="1" customFormat="1" ht="16.5" customHeight="1" x14ac:dyDescent="0.2">
      <c r="B148" s="122"/>
      <c r="C148" s="123" t="s">
        <v>172</v>
      </c>
      <c r="D148" s="123" t="s">
        <v>153</v>
      </c>
      <c r="E148" s="124" t="s">
        <v>979</v>
      </c>
      <c r="F148" s="125" t="s">
        <v>980</v>
      </c>
      <c r="G148" s="126" t="s">
        <v>198</v>
      </c>
      <c r="H148" s="127">
        <v>100</v>
      </c>
      <c r="I148" s="128"/>
      <c r="J148" s="128">
        <f t="shared" si="0"/>
        <v>0</v>
      </c>
      <c r="K148" s="125" t="s">
        <v>1</v>
      </c>
      <c r="L148" s="25"/>
      <c r="M148" s="129" t="s">
        <v>1</v>
      </c>
      <c r="N148" s="130" t="s">
        <v>34</v>
      </c>
      <c r="O148" s="131">
        <v>0</v>
      </c>
      <c r="P148" s="131">
        <f t="shared" si="1"/>
        <v>0</v>
      </c>
      <c r="Q148" s="131">
        <v>0</v>
      </c>
      <c r="R148" s="131">
        <f t="shared" si="2"/>
        <v>0</v>
      </c>
      <c r="S148" s="131">
        <v>0</v>
      </c>
      <c r="T148" s="132">
        <f t="shared" si="3"/>
        <v>0</v>
      </c>
      <c r="AJ148" s="150"/>
      <c r="AK148" s="150"/>
      <c r="AL148" s="150"/>
      <c r="AM148" s="150"/>
      <c r="AN148" s="150"/>
      <c r="AO148" s="150"/>
      <c r="AP148" s="150"/>
      <c r="AQ148" s="150"/>
      <c r="AR148" s="165" t="s">
        <v>157</v>
      </c>
      <c r="AS148" s="150"/>
      <c r="AT148" s="165" t="s">
        <v>153</v>
      </c>
      <c r="AU148" s="165" t="s">
        <v>78</v>
      </c>
      <c r="AV148" s="150"/>
      <c r="AW148" s="150"/>
      <c r="AX148" s="150"/>
      <c r="AY148" s="160" t="s">
        <v>152</v>
      </c>
      <c r="AZ148" s="150"/>
      <c r="BA148" s="150"/>
      <c r="BB148" s="150"/>
      <c r="BC148" s="150"/>
      <c r="BD148" s="150"/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60" t="s">
        <v>76</v>
      </c>
      <c r="BK148" s="164">
        <f t="shared" si="9"/>
        <v>0</v>
      </c>
      <c r="BL148" s="160" t="s">
        <v>157</v>
      </c>
      <c r="BM148" s="165" t="s">
        <v>175</v>
      </c>
      <c r="BN148" s="150"/>
      <c r="BO148" s="150"/>
      <c r="BP148" s="150"/>
      <c r="BQ148" s="150"/>
      <c r="BR148" s="150"/>
      <c r="BS148" s="150"/>
      <c r="BT148" s="150"/>
    </row>
    <row r="149" spans="2:72" s="1" customFormat="1" ht="16.5" customHeight="1" x14ac:dyDescent="0.2">
      <c r="B149" s="122"/>
      <c r="C149" s="123" t="s">
        <v>163</v>
      </c>
      <c r="D149" s="123" t="s">
        <v>153</v>
      </c>
      <c r="E149" s="124" t="s">
        <v>981</v>
      </c>
      <c r="F149" s="125" t="s">
        <v>982</v>
      </c>
      <c r="G149" s="126" t="s">
        <v>198</v>
      </c>
      <c r="H149" s="127">
        <v>100</v>
      </c>
      <c r="I149" s="128"/>
      <c r="J149" s="128">
        <f t="shared" si="0"/>
        <v>0</v>
      </c>
      <c r="K149" s="125" t="s">
        <v>1</v>
      </c>
      <c r="L149" s="25"/>
      <c r="M149" s="129" t="s">
        <v>1</v>
      </c>
      <c r="N149" s="130" t="s">
        <v>34</v>
      </c>
      <c r="O149" s="131">
        <v>0</v>
      </c>
      <c r="P149" s="131">
        <f t="shared" si="1"/>
        <v>0</v>
      </c>
      <c r="Q149" s="131">
        <v>0</v>
      </c>
      <c r="R149" s="131">
        <f t="shared" si="2"/>
        <v>0</v>
      </c>
      <c r="S149" s="131">
        <v>0</v>
      </c>
      <c r="T149" s="132">
        <f t="shared" si="3"/>
        <v>0</v>
      </c>
      <c r="AJ149" s="150"/>
      <c r="AK149" s="150"/>
      <c r="AL149" s="150"/>
      <c r="AM149" s="150"/>
      <c r="AN149" s="150"/>
      <c r="AO149" s="150"/>
      <c r="AP149" s="150"/>
      <c r="AQ149" s="150"/>
      <c r="AR149" s="165" t="s">
        <v>157</v>
      </c>
      <c r="AS149" s="150"/>
      <c r="AT149" s="165" t="s">
        <v>153</v>
      </c>
      <c r="AU149" s="165" t="s">
        <v>78</v>
      </c>
      <c r="AV149" s="150"/>
      <c r="AW149" s="150"/>
      <c r="AX149" s="150"/>
      <c r="AY149" s="160" t="s">
        <v>152</v>
      </c>
      <c r="AZ149" s="150"/>
      <c r="BA149" s="150"/>
      <c r="BB149" s="150"/>
      <c r="BC149" s="150"/>
      <c r="BD149" s="150"/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60" t="s">
        <v>76</v>
      </c>
      <c r="BK149" s="164">
        <f t="shared" si="9"/>
        <v>0</v>
      </c>
      <c r="BL149" s="160" t="s">
        <v>157</v>
      </c>
      <c r="BM149" s="165" t="s">
        <v>178</v>
      </c>
      <c r="BN149" s="150"/>
      <c r="BO149" s="150"/>
      <c r="BP149" s="150"/>
      <c r="BQ149" s="150"/>
      <c r="BR149" s="150"/>
      <c r="BS149" s="150"/>
      <c r="BT149" s="150"/>
    </row>
    <row r="150" spans="2:72" s="1" customFormat="1" ht="16.5" customHeight="1" x14ac:dyDescent="0.2">
      <c r="B150" s="122"/>
      <c r="C150" s="123" t="s">
        <v>179</v>
      </c>
      <c r="D150" s="123" t="s">
        <v>153</v>
      </c>
      <c r="E150" s="124" t="s">
        <v>983</v>
      </c>
      <c r="F150" s="125" t="s">
        <v>984</v>
      </c>
      <c r="G150" s="126" t="s">
        <v>201</v>
      </c>
      <c r="H150" s="127">
        <v>30</v>
      </c>
      <c r="I150" s="128"/>
      <c r="J150" s="128">
        <f t="shared" si="0"/>
        <v>0</v>
      </c>
      <c r="K150" s="125" t="s">
        <v>1</v>
      </c>
      <c r="L150" s="25"/>
      <c r="M150" s="129" t="s">
        <v>1</v>
      </c>
      <c r="N150" s="130" t="s">
        <v>34</v>
      </c>
      <c r="O150" s="131">
        <v>0</v>
      </c>
      <c r="P150" s="131">
        <f t="shared" si="1"/>
        <v>0</v>
      </c>
      <c r="Q150" s="131">
        <v>0</v>
      </c>
      <c r="R150" s="131">
        <f t="shared" si="2"/>
        <v>0</v>
      </c>
      <c r="S150" s="131">
        <v>0</v>
      </c>
      <c r="T150" s="132">
        <f t="shared" si="3"/>
        <v>0</v>
      </c>
      <c r="AJ150" s="150"/>
      <c r="AK150" s="150"/>
      <c r="AL150" s="150"/>
      <c r="AM150" s="150"/>
      <c r="AN150" s="150"/>
      <c r="AO150" s="150"/>
      <c r="AP150" s="150"/>
      <c r="AQ150" s="150"/>
      <c r="AR150" s="165" t="s">
        <v>157</v>
      </c>
      <c r="AS150" s="150"/>
      <c r="AT150" s="165" t="s">
        <v>153</v>
      </c>
      <c r="AU150" s="165" t="s">
        <v>78</v>
      </c>
      <c r="AV150" s="150"/>
      <c r="AW150" s="150"/>
      <c r="AX150" s="150"/>
      <c r="AY150" s="160" t="s">
        <v>152</v>
      </c>
      <c r="AZ150" s="150"/>
      <c r="BA150" s="150"/>
      <c r="BB150" s="150"/>
      <c r="BC150" s="150"/>
      <c r="BD150" s="150"/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60" t="s">
        <v>76</v>
      </c>
      <c r="BK150" s="164">
        <f t="shared" si="9"/>
        <v>0</v>
      </c>
      <c r="BL150" s="160" t="s">
        <v>157</v>
      </c>
      <c r="BM150" s="165" t="s">
        <v>182</v>
      </c>
      <c r="BN150" s="150"/>
      <c r="BO150" s="150"/>
      <c r="BP150" s="150"/>
      <c r="BQ150" s="150"/>
      <c r="BR150" s="150"/>
      <c r="BS150" s="150"/>
      <c r="BT150" s="150"/>
    </row>
    <row r="151" spans="2:72" s="1" customFormat="1" ht="16.5" customHeight="1" x14ac:dyDescent="0.2">
      <c r="B151" s="122"/>
      <c r="C151" s="123" t="s">
        <v>168</v>
      </c>
      <c r="D151" s="123" t="s">
        <v>153</v>
      </c>
      <c r="E151" s="124" t="s">
        <v>985</v>
      </c>
      <c r="F151" s="125" t="s">
        <v>986</v>
      </c>
      <c r="G151" s="126" t="s">
        <v>201</v>
      </c>
      <c r="H151" s="127">
        <v>8</v>
      </c>
      <c r="I151" s="128"/>
      <c r="J151" s="128">
        <f t="shared" si="0"/>
        <v>0</v>
      </c>
      <c r="K151" s="125" t="s">
        <v>1</v>
      </c>
      <c r="L151" s="25"/>
      <c r="M151" s="129" t="s">
        <v>1</v>
      </c>
      <c r="N151" s="130" t="s">
        <v>34</v>
      </c>
      <c r="O151" s="131">
        <v>0</v>
      </c>
      <c r="P151" s="131">
        <f t="shared" si="1"/>
        <v>0</v>
      </c>
      <c r="Q151" s="131">
        <v>0</v>
      </c>
      <c r="R151" s="131">
        <f t="shared" si="2"/>
        <v>0</v>
      </c>
      <c r="S151" s="131">
        <v>0</v>
      </c>
      <c r="T151" s="132">
        <f t="shared" si="3"/>
        <v>0</v>
      </c>
      <c r="AJ151" s="150"/>
      <c r="AK151" s="150"/>
      <c r="AL151" s="150"/>
      <c r="AM151" s="150"/>
      <c r="AN151" s="150"/>
      <c r="AO151" s="150"/>
      <c r="AP151" s="150"/>
      <c r="AQ151" s="150"/>
      <c r="AR151" s="165" t="s">
        <v>157</v>
      </c>
      <c r="AS151" s="150"/>
      <c r="AT151" s="165" t="s">
        <v>153</v>
      </c>
      <c r="AU151" s="165" t="s">
        <v>78</v>
      </c>
      <c r="AV151" s="150"/>
      <c r="AW151" s="150"/>
      <c r="AX151" s="150"/>
      <c r="AY151" s="160" t="s">
        <v>152</v>
      </c>
      <c r="AZ151" s="150"/>
      <c r="BA151" s="150"/>
      <c r="BB151" s="150"/>
      <c r="BC151" s="150"/>
      <c r="BD151" s="150"/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60" t="s">
        <v>76</v>
      </c>
      <c r="BK151" s="164">
        <f t="shared" si="9"/>
        <v>0</v>
      </c>
      <c r="BL151" s="160" t="s">
        <v>157</v>
      </c>
      <c r="BM151" s="165" t="s">
        <v>185</v>
      </c>
      <c r="BN151" s="150"/>
      <c r="BO151" s="150"/>
      <c r="BP151" s="150"/>
      <c r="BQ151" s="150"/>
      <c r="BR151" s="150"/>
      <c r="BS151" s="150"/>
      <c r="BT151" s="150"/>
    </row>
    <row r="152" spans="2:72" s="1" customFormat="1" ht="16.5" customHeight="1" x14ac:dyDescent="0.2">
      <c r="B152" s="122"/>
      <c r="C152" s="123" t="s">
        <v>186</v>
      </c>
      <c r="D152" s="123" t="s">
        <v>153</v>
      </c>
      <c r="E152" s="124" t="s">
        <v>987</v>
      </c>
      <c r="F152" s="125" t="s">
        <v>988</v>
      </c>
      <c r="G152" s="126" t="s">
        <v>198</v>
      </c>
      <c r="H152" s="127">
        <v>50</v>
      </c>
      <c r="I152" s="128"/>
      <c r="J152" s="128">
        <f t="shared" si="0"/>
        <v>0</v>
      </c>
      <c r="K152" s="125" t="s">
        <v>1</v>
      </c>
      <c r="L152" s="25"/>
      <c r="M152" s="129" t="s">
        <v>1</v>
      </c>
      <c r="N152" s="130" t="s">
        <v>34</v>
      </c>
      <c r="O152" s="131">
        <v>0</v>
      </c>
      <c r="P152" s="131">
        <f t="shared" si="1"/>
        <v>0</v>
      </c>
      <c r="Q152" s="131">
        <v>0</v>
      </c>
      <c r="R152" s="131">
        <f t="shared" si="2"/>
        <v>0</v>
      </c>
      <c r="S152" s="131">
        <v>0</v>
      </c>
      <c r="T152" s="132">
        <f t="shared" si="3"/>
        <v>0</v>
      </c>
      <c r="AJ152" s="150"/>
      <c r="AK152" s="150"/>
      <c r="AL152" s="150"/>
      <c r="AM152" s="150"/>
      <c r="AN152" s="150"/>
      <c r="AO152" s="150"/>
      <c r="AP152" s="150"/>
      <c r="AQ152" s="150"/>
      <c r="AR152" s="165" t="s">
        <v>157</v>
      </c>
      <c r="AS152" s="150"/>
      <c r="AT152" s="165" t="s">
        <v>153</v>
      </c>
      <c r="AU152" s="165" t="s">
        <v>78</v>
      </c>
      <c r="AV152" s="150"/>
      <c r="AW152" s="150"/>
      <c r="AX152" s="150"/>
      <c r="AY152" s="160" t="s">
        <v>152</v>
      </c>
      <c r="AZ152" s="150"/>
      <c r="BA152" s="150"/>
      <c r="BB152" s="150"/>
      <c r="BC152" s="150"/>
      <c r="BD152" s="150"/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60" t="s">
        <v>76</v>
      </c>
      <c r="BK152" s="164">
        <f t="shared" si="9"/>
        <v>0</v>
      </c>
      <c r="BL152" s="160" t="s">
        <v>157</v>
      </c>
      <c r="BM152" s="165" t="s">
        <v>189</v>
      </c>
      <c r="BN152" s="150"/>
      <c r="BO152" s="150"/>
      <c r="BP152" s="150"/>
      <c r="BQ152" s="150"/>
      <c r="BR152" s="150"/>
      <c r="BS152" s="150"/>
      <c r="BT152" s="150"/>
    </row>
    <row r="153" spans="2:72" s="1" customFormat="1" ht="16.5" customHeight="1" x14ac:dyDescent="0.2">
      <c r="B153" s="122"/>
      <c r="C153" s="123" t="s">
        <v>171</v>
      </c>
      <c r="D153" s="123" t="s">
        <v>153</v>
      </c>
      <c r="E153" s="124" t="s">
        <v>989</v>
      </c>
      <c r="F153" s="125" t="s">
        <v>990</v>
      </c>
      <c r="G153" s="126" t="s">
        <v>198</v>
      </c>
      <c r="H153" s="127">
        <v>50</v>
      </c>
      <c r="I153" s="128"/>
      <c r="J153" s="128">
        <f t="shared" si="0"/>
        <v>0</v>
      </c>
      <c r="K153" s="125" t="s">
        <v>1</v>
      </c>
      <c r="L153" s="25"/>
      <c r="M153" s="129" t="s">
        <v>1</v>
      </c>
      <c r="N153" s="130" t="s">
        <v>34</v>
      </c>
      <c r="O153" s="131">
        <v>0</v>
      </c>
      <c r="P153" s="131">
        <f t="shared" si="1"/>
        <v>0</v>
      </c>
      <c r="Q153" s="131">
        <v>0</v>
      </c>
      <c r="R153" s="131">
        <f t="shared" si="2"/>
        <v>0</v>
      </c>
      <c r="S153" s="131">
        <v>0</v>
      </c>
      <c r="T153" s="132">
        <f t="shared" si="3"/>
        <v>0</v>
      </c>
      <c r="AJ153" s="150"/>
      <c r="AK153" s="150"/>
      <c r="AL153" s="150"/>
      <c r="AM153" s="150"/>
      <c r="AN153" s="150"/>
      <c r="AO153" s="150"/>
      <c r="AP153" s="150"/>
      <c r="AQ153" s="150"/>
      <c r="AR153" s="165" t="s">
        <v>157</v>
      </c>
      <c r="AS153" s="150"/>
      <c r="AT153" s="165" t="s">
        <v>153</v>
      </c>
      <c r="AU153" s="165" t="s">
        <v>78</v>
      </c>
      <c r="AV153" s="150"/>
      <c r="AW153" s="150"/>
      <c r="AX153" s="150"/>
      <c r="AY153" s="160" t="s">
        <v>152</v>
      </c>
      <c r="AZ153" s="150"/>
      <c r="BA153" s="150"/>
      <c r="BB153" s="150"/>
      <c r="BC153" s="150"/>
      <c r="BD153" s="150"/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60" t="s">
        <v>76</v>
      </c>
      <c r="BK153" s="164">
        <f t="shared" si="9"/>
        <v>0</v>
      </c>
      <c r="BL153" s="160" t="s">
        <v>157</v>
      </c>
      <c r="BM153" s="165" t="s">
        <v>192</v>
      </c>
      <c r="BN153" s="150"/>
      <c r="BO153" s="150"/>
      <c r="BP153" s="150"/>
      <c r="BQ153" s="150"/>
      <c r="BR153" s="150"/>
      <c r="BS153" s="150"/>
      <c r="BT153" s="150"/>
    </row>
    <row r="154" spans="2:72" s="1" customFormat="1" ht="16.5" customHeight="1" x14ac:dyDescent="0.2">
      <c r="B154" s="122"/>
      <c r="C154" s="123" t="s">
        <v>195</v>
      </c>
      <c r="D154" s="123" t="s">
        <v>153</v>
      </c>
      <c r="E154" s="124" t="s">
        <v>991</v>
      </c>
      <c r="F154" s="125" t="s">
        <v>992</v>
      </c>
      <c r="G154" s="126" t="s">
        <v>198</v>
      </c>
      <c r="H154" s="127">
        <v>100</v>
      </c>
      <c r="I154" s="128"/>
      <c r="J154" s="128">
        <f t="shared" si="0"/>
        <v>0</v>
      </c>
      <c r="K154" s="125" t="s">
        <v>1</v>
      </c>
      <c r="L154" s="25"/>
      <c r="M154" s="129" t="s">
        <v>1</v>
      </c>
      <c r="N154" s="130" t="s">
        <v>34</v>
      </c>
      <c r="O154" s="131">
        <v>0</v>
      </c>
      <c r="P154" s="131">
        <f t="shared" si="1"/>
        <v>0</v>
      </c>
      <c r="Q154" s="131">
        <v>0</v>
      </c>
      <c r="R154" s="131">
        <f t="shared" si="2"/>
        <v>0</v>
      </c>
      <c r="S154" s="131">
        <v>0</v>
      </c>
      <c r="T154" s="132">
        <f t="shared" si="3"/>
        <v>0</v>
      </c>
      <c r="AJ154" s="150"/>
      <c r="AK154" s="150"/>
      <c r="AL154" s="150"/>
      <c r="AM154" s="150"/>
      <c r="AN154" s="150"/>
      <c r="AO154" s="150"/>
      <c r="AP154" s="150"/>
      <c r="AQ154" s="150"/>
      <c r="AR154" s="165" t="s">
        <v>157</v>
      </c>
      <c r="AS154" s="150"/>
      <c r="AT154" s="165" t="s">
        <v>153</v>
      </c>
      <c r="AU154" s="165" t="s">
        <v>78</v>
      </c>
      <c r="AV154" s="150"/>
      <c r="AW154" s="150"/>
      <c r="AX154" s="150"/>
      <c r="AY154" s="160" t="s">
        <v>152</v>
      </c>
      <c r="AZ154" s="150"/>
      <c r="BA154" s="150"/>
      <c r="BB154" s="150"/>
      <c r="BC154" s="150"/>
      <c r="BD154" s="150"/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60" t="s">
        <v>76</v>
      </c>
      <c r="BK154" s="164">
        <f t="shared" si="9"/>
        <v>0</v>
      </c>
      <c r="BL154" s="160" t="s">
        <v>157</v>
      </c>
      <c r="BM154" s="165" t="s">
        <v>193</v>
      </c>
      <c r="BN154" s="150"/>
      <c r="BO154" s="150"/>
      <c r="BP154" s="150"/>
      <c r="BQ154" s="150"/>
      <c r="BR154" s="150"/>
      <c r="BS154" s="150"/>
      <c r="BT154" s="150"/>
    </row>
    <row r="155" spans="2:72" s="1" customFormat="1" ht="16.5" customHeight="1" x14ac:dyDescent="0.2">
      <c r="B155" s="122"/>
      <c r="C155" s="123" t="s">
        <v>175</v>
      </c>
      <c r="D155" s="123" t="s">
        <v>153</v>
      </c>
      <c r="E155" s="124" t="s">
        <v>993</v>
      </c>
      <c r="F155" s="125" t="s">
        <v>994</v>
      </c>
      <c r="G155" s="126" t="s">
        <v>198</v>
      </c>
      <c r="H155" s="127">
        <v>750</v>
      </c>
      <c r="I155" s="128"/>
      <c r="J155" s="128">
        <f t="shared" si="0"/>
        <v>0</v>
      </c>
      <c r="K155" s="125" t="s">
        <v>1</v>
      </c>
      <c r="L155" s="25"/>
      <c r="M155" s="129" t="s">
        <v>1</v>
      </c>
      <c r="N155" s="130" t="s">
        <v>34</v>
      </c>
      <c r="O155" s="131">
        <v>0</v>
      </c>
      <c r="P155" s="131">
        <f t="shared" si="1"/>
        <v>0</v>
      </c>
      <c r="Q155" s="131">
        <v>0</v>
      </c>
      <c r="R155" s="131">
        <f t="shared" si="2"/>
        <v>0</v>
      </c>
      <c r="S155" s="131">
        <v>0</v>
      </c>
      <c r="T155" s="132">
        <f t="shared" si="3"/>
        <v>0</v>
      </c>
      <c r="AJ155" s="150"/>
      <c r="AK155" s="150"/>
      <c r="AL155" s="150"/>
      <c r="AM155" s="150"/>
      <c r="AN155" s="150"/>
      <c r="AO155" s="150"/>
      <c r="AP155" s="150"/>
      <c r="AQ155" s="150"/>
      <c r="AR155" s="165" t="s">
        <v>157</v>
      </c>
      <c r="AS155" s="150"/>
      <c r="AT155" s="165" t="s">
        <v>153</v>
      </c>
      <c r="AU155" s="165" t="s">
        <v>78</v>
      </c>
      <c r="AV155" s="150"/>
      <c r="AW155" s="150"/>
      <c r="AX155" s="150"/>
      <c r="AY155" s="160" t="s">
        <v>152</v>
      </c>
      <c r="AZ155" s="150"/>
      <c r="BA155" s="150"/>
      <c r="BB155" s="150"/>
      <c r="BC155" s="150"/>
      <c r="BD155" s="150"/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60" t="s">
        <v>76</v>
      </c>
      <c r="BK155" s="164">
        <f t="shared" si="9"/>
        <v>0</v>
      </c>
      <c r="BL155" s="160" t="s">
        <v>157</v>
      </c>
      <c r="BM155" s="165" t="s">
        <v>202</v>
      </c>
      <c r="BN155" s="150"/>
      <c r="BO155" s="150"/>
      <c r="BP155" s="150"/>
      <c r="BQ155" s="150"/>
      <c r="BR155" s="150"/>
      <c r="BS155" s="150"/>
      <c r="BT155" s="150"/>
    </row>
    <row r="156" spans="2:72" s="1" customFormat="1" ht="16.5" customHeight="1" x14ac:dyDescent="0.2">
      <c r="B156" s="122"/>
      <c r="C156" s="123" t="s">
        <v>8</v>
      </c>
      <c r="D156" s="123" t="s">
        <v>153</v>
      </c>
      <c r="E156" s="124" t="s">
        <v>907</v>
      </c>
      <c r="F156" s="125" t="s">
        <v>908</v>
      </c>
      <c r="G156" s="126" t="s">
        <v>198</v>
      </c>
      <c r="H156" s="127">
        <v>420</v>
      </c>
      <c r="I156" s="128"/>
      <c r="J156" s="128">
        <f t="shared" si="0"/>
        <v>0</v>
      </c>
      <c r="K156" s="125" t="s">
        <v>1</v>
      </c>
      <c r="L156" s="25"/>
      <c r="M156" s="129" t="s">
        <v>1</v>
      </c>
      <c r="N156" s="130" t="s">
        <v>34</v>
      </c>
      <c r="O156" s="131">
        <v>0</v>
      </c>
      <c r="P156" s="131">
        <f t="shared" si="1"/>
        <v>0</v>
      </c>
      <c r="Q156" s="131">
        <v>0</v>
      </c>
      <c r="R156" s="131">
        <f t="shared" si="2"/>
        <v>0</v>
      </c>
      <c r="S156" s="131">
        <v>0</v>
      </c>
      <c r="T156" s="132">
        <f t="shared" si="3"/>
        <v>0</v>
      </c>
      <c r="AJ156" s="150"/>
      <c r="AK156" s="150"/>
      <c r="AL156" s="150"/>
      <c r="AM156" s="150"/>
      <c r="AN156" s="150"/>
      <c r="AO156" s="150"/>
      <c r="AP156" s="150"/>
      <c r="AQ156" s="150"/>
      <c r="AR156" s="165" t="s">
        <v>157</v>
      </c>
      <c r="AS156" s="150"/>
      <c r="AT156" s="165" t="s">
        <v>153</v>
      </c>
      <c r="AU156" s="165" t="s">
        <v>78</v>
      </c>
      <c r="AV156" s="150"/>
      <c r="AW156" s="150"/>
      <c r="AX156" s="150"/>
      <c r="AY156" s="160" t="s">
        <v>152</v>
      </c>
      <c r="AZ156" s="150"/>
      <c r="BA156" s="150"/>
      <c r="BB156" s="150"/>
      <c r="BC156" s="150"/>
      <c r="BD156" s="150"/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60" t="s">
        <v>76</v>
      </c>
      <c r="BK156" s="164">
        <f t="shared" si="9"/>
        <v>0</v>
      </c>
      <c r="BL156" s="160" t="s">
        <v>157</v>
      </c>
      <c r="BM156" s="165" t="s">
        <v>205</v>
      </c>
      <c r="BN156" s="150"/>
      <c r="BO156" s="150"/>
      <c r="BP156" s="150"/>
      <c r="BQ156" s="150"/>
      <c r="BR156" s="150"/>
      <c r="BS156" s="150"/>
      <c r="BT156" s="150"/>
    </row>
    <row r="157" spans="2:72" s="1" customFormat="1" ht="16.5" customHeight="1" x14ac:dyDescent="0.2">
      <c r="B157" s="122"/>
      <c r="C157" s="123" t="s">
        <v>178</v>
      </c>
      <c r="D157" s="123" t="s">
        <v>153</v>
      </c>
      <c r="E157" s="124" t="s">
        <v>911</v>
      </c>
      <c r="F157" s="125" t="s">
        <v>912</v>
      </c>
      <c r="G157" s="126" t="s">
        <v>198</v>
      </c>
      <c r="H157" s="127">
        <v>80</v>
      </c>
      <c r="I157" s="128"/>
      <c r="J157" s="128">
        <f t="shared" si="0"/>
        <v>0</v>
      </c>
      <c r="K157" s="125" t="s">
        <v>1</v>
      </c>
      <c r="L157" s="25"/>
      <c r="M157" s="129" t="s">
        <v>1</v>
      </c>
      <c r="N157" s="130" t="s">
        <v>34</v>
      </c>
      <c r="O157" s="131">
        <v>0</v>
      </c>
      <c r="P157" s="131">
        <f t="shared" si="1"/>
        <v>0</v>
      </c>
      <c r="Q157" s="131">
        <v>0</v>
      </c>
      <c r="R157" s="131">
        <f t="shared" si="2"/>
        <v>0</v>
      </c>
      <c r="S157" s="131">
        <v>0</v>
      </c>
      <c r="T157" s="132">
        <f t="shared" si="3"/>
        <v>0</v>
      </c>
      <c r="AJ157" s="150"/>
      <c r="AK157" s="150"/>
      <c r="AL157" s="150"/>
      <c r="AM157" s="150"/>
      <c r="AN157" s="150"/>
      <c r="AO157" s="150"/>
      <c r="AP157" s="150"/>
      <c r="AQ157" s="150"/>
      <c r="AR157" s="165" t="s">
        <v>157</v>
      </c>
      <c r="AS157" s="150"/>
      <c r="AT157" s="165" t="s">
        <v>153</v>
      </c>
      <c r="AU157" s="165" t="s">
        <v>78</v>
      </c>
      <c r="AV157" s="150"/>
      <c r="AW157" s="150"/>
      <c r="AX157" s="150"/>
      <c r="AY157" s="160" t="s">
        <v>152</v>
      </c>
      <c r="AZ157" s="150"/>
      <c r="BA157" s="150"/>
      <c r="BB157" s="150"/>
      <c r="BC157" s="150"/>
      <c r="BD157" s="150"/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60" t="s">
        <v>76</v>
      </c>
      <c r="BK157" s="164">
        <f t="shared" si="9"/>
        <v>0</v>
      </c>
      <c r="BL157" s="160" t="s">
        <v>157</v>
      </c>
      <c r="BM157" s="165" t="s">
        <v>209</v>
      </c>
      <c r="BN157" s="150"/>
      <c r="BO157" s="150"/>
      <c r="BP157" s="150"/>
      <c r="BQ157" s="150"/>
      <c r="BR157" s="150"/>
      <c r="BS157" s="150"/>
      <c r="BT157" s="150"/>
    </row>
    <row r="158" spans="2:72" s="1" customFormat="1" ht="16.5" customHeight="1" x14ac:dyDescent="0.2">
      <c r="B158" s="122"/>
      <c r="C158" s="123" t="s">
        <v>210</v>
      </c>
      <c r="D158" s="123" t="s">
        <v>153</v>
      </c>
      <c r="E158" s="124" t="s">
        <v>995</v>
      </c>
      <c r="F158" s="125" t="s">
        <v>996</v>
      </c>
      <c r="G158" s="126" t="s">
        <v>198</v>
      </c>
      <c r="H158" s="127">
        <v>60</v>
      </c>
      <c r="I158" s="128"/>
      <c r="J158" s="128">
        <f t="shared" si="0"/>
        <v>0</v>
      </c>
      <c r="K158" s="125" t="s">
        <v>1</v>
      </c>
      <c r="L158" s="25"/>
      <c r="M158" s="129" t="s">
        <v>1</v>
      </c>
      <c r="N158" s="130" t="s">
        <v>34</v>
      </c>
      <c r="O158" s="131">
        <v>0</v>
      </c>
      <c r="P158" s="131">
        <f t="shared" si="1"/>
        <v>0</v>
      </c>
      <c r="Q158" s="131">
        <v>0</v>
      </c>
      <c r="R158" s="131">
        <f t="shared" si="2"/>
        <v>0</v>
      </c>
      <c r="S158" s="131">
        <v>0</v>
      </c>
      <c r="T158" s="132">
        <f t="shared" si="3"/>
        <v>0</v>
      </c>
      <c r="AJ158" s="150"/>
      <c r="AK158" s="150"/>
      <c r="AL158" s="150"/>
      <c r="AM158" s="150"/>
      <c r="AN158" s="150"/>
      <c r="AO158" s="150"/>
      <c r="AP158" s="150"/>
      <c r="AQ158" s="150"/>
      <c r="AR158" s="165" t="s">
        <v>157</v>
      </c>
      <c r="AS158" s="150"/>
      <c r="AT158" s="165" t="s">
        <v>153</v>
      </c>
      <c r="AU158" s="165" t="s">
        <v>78</v>
      </c>
      <c r="AV158" s="150"/>
      <c r="AW158" s="150"/>
      <c r="AX158" s="150"/>
      <c r="AY158" s="160" t="s">
        <v>152</v>
      </c>
      <c r="AZ158" s="150"/>
      <c r="BA158" s="150"/>
      <c r="BB158" s="150"/>
      <c r="BC158" s="150"/>
      <c r="BD158" s="150"/>
      <c r="BE158" s="164">
        <f t="shared" si="4"/>
        <v>0</v>
      </c>
      <c r="BF158" s="164">
        <f t="shared" si="5"/>
        <v>0</v>
      </c>
      <c r="BG158" s="164">
        <f t="shared" si="6"/>
        <v>0</v>
      </c>
      <c r="BH158" s="164">
        <f t="shared" si="7"/>
        <v>0</v>
      </c>
      <c r="BI158" s="164">
        <f t="shared" si="8"/>
        <v>0</v>
      </c>
      <c r="BJ158" s="160" t="s">
        <v>76</v>
      </c>
      <c r="BK158" s="164">
        <f t="shared" si="9"/>
        <v>0</v>
      </c>
      <c r="BL158" s="160" t="s">
        <v>157</v>
      </c>
      <c r="BM158" s="165" t="s">
        <v>214</v>
      </c>
      <c r="BN158" s="150"/>
      <c r="BO158" s="150"/>
      <c r="BP158" s="150"/>
      <c r="BQ158" s="150"/>
      <c r="BR158" s="150"/>
      <c r="BS158" s="150"/>
      <c r="BT158" s="150"/>
    </row>
    <row r="159" spans="2:72" s="1" customFormat="1" ht="16.5" customHeight="1" x14ac:dyDescent="0.2">
      <c r="B159" s="122"/>
      <c r="C159" s="123" t="s">
        <v>182</v>
      </c>
      <c r="D159" s="123" t="s">
        <v>153</v>
      </c>
      <c r="E159" s="124" t="s">
        <v>915</v>
      </c>
      <c r="F159" s="125" t="s">
        <v>978</v>
      </c>
      <c r="G159" s="126" t="s">
        <v>198</v>
      </c>
      <c r="H159" s="127">
        <v>50</v>
      </c>
      <c r="I159" s="128"/>
      <c r="J159" s="128">
        <f t="shared" si="0"/>
        <v>0</v>
      </c>
      <c r="K159" s="125" t="s">
        <v>1</v>
      </c>
      <c r="L159" s="25"/>
      <c r="M159" s="129" t="s">
        <v>1</v>
      </c>
      <c r="N159" s="130" t="s">
        <v>34</v>
      </c>
      <c r="O159" s="131">
        <v>0</v>
      </c>
      <c r="P159" s="131">
        <f t="shared" si="1"/>
        <v>0</v>
      </c>
      <c r="Q159" s="131">
        <v>0</v>
      </c>
      <c r="R159" s="131">
        <f t="shared" si="2"/>
        <v>0</v>
      </c>
      <c r="S159" s="131">
        <v>0</v>
      </c>
      <c r="T159" s="132">
        <f t="shared" si="3"/>
        <v>0</v>
      </c>
      <c r="AJ159" s="150"/>
      <c r="AK159" s="150"/>
      <c r="AL159" s="150"/>
      <c r="AM159" s="150"/>
      <c r="AN159" s="150"/>
      <c r="AO159" s="150"/>
      <c r="AP159" s="150"/>
      <c r="AQ159" s="150"/>
      <c r="AR159" s="165" t="s">
        <v>157</v>
      </c>
      <c r="AS159" s="150"/>
      <c r="AT159" s="165" t="s">
        <v>153</v>
      </c>
      <c r="AU159" s="165" t="s">
        <v>78</v>
      </c>
      <c r="AV159" s="150"/>
      <c r="AW159" s="150"/>
      <c r="AX159" s="150"/>
      <c r="AY159" s="160" t="s">
        <v>152</v>
      </c>
      <c r="AZ159" s="150"/>
      <c r="BA159" s="150"/>
      <c r="BB159" s="150"/>
      <c r="BC159" s="150"/>
      <c r="BD159" s="150"/>
      <c r="BE159" s="164">
        <f t="shared" si="4"/>
        <v>0</v>
      </c>
      <c r="BF159" s="164">
        <f t="shared" si="5"/>
        <v>0</v>
      </c>
      <c r="BG159" s="164">
        <f t="shared" si="6"/>
        <v>0</v>
      </c>
      <c r="BH159" s="164">
        <f t="shared" si="7"/>
        <v>0</v>
      </c>
      <c r="BI159" s="164">
        <f t="shared" si="8"/>
        <v>0</v>
      </c>
      <c r="BJ159" s="160" t="s">
        <v>76</v>
      </c>
      <c r="BK159" s="164">
        <f t="shared" si="9"/>
        <v>0</v>
      </c>
      <c r="BL159" s="160" t="s">
        <v>157</v>
      </c>
      <c r="BM159" s="165" t="s">
        <v>216</v>
      </c>
      <c r="BN159" s="150"/>
      <c r="BO159" s="150"/>
      <c r="BP159" s="150"/>
      <c r="BQ159" s="150"/>
      <c r="BR159" s="150"/>
      <c r="BS159" s="150"/>
      <c r="BT159" s="150"/>
    </row>
    <row r="160" spans="2:72" s="1" customFormat="1" ht="16.5" customHeight="1" x14ac:dyDescent="0.2">
      <c r="B160" s="122"/>
      <c r="C160" s="123" t="s">
        <v>219</v>
      </c>
      <c r="D160" s="123" t="s">
        <v>153</v>
      </c>
      <c r="E160" s="124" t="s">
        <v>997</v>
      </c>
      <c r="F160" s="125" t="s">
        <v>998</v>
      </c>
      <c r="G160" s="126" t="s">
        <v>198</v>
      </c>
      <c r="H160" s="127">
        <v>100</v>
      </c>
      <c r="I160" s="128"/>
      <c r="J160" s="128">
        <f t="shared" si="0"/>
        <v>0</v>
      </c>
      <c r="K160" s="125" t="s">
        <v>1</v>
      </c>
      <c r="L160" s="25"/>
      <c r="M160" s="129" t="s">
        <v>1</v>
      </c>
      <c r="N160" s="130" t="s">
        <v>34</v>
      </c>
      <c r="O160" s="131">
        <v>0</v>
      </c>
      <c r="P160" s="131">
        <f t="shared" si="1"/>
        <v>0</v>
      </c>
      <c r="Q160" s="131">
        <v>0</v>
      </c>
      <c r="R160" s="131">
        <f t="shared" si="2"/>
        <v>0</v>
      </c>
      <c r="S160" s="131">
        <v>0</v>
      </c>
      <c r="T160" s="132">
        <f t="shared" si="3"/>
        <v>0</v>
      </c>
      <c r="AR160" s="133" t="s">
        <v>157</v>
      </c>
      <c r="AT160" s="133" t="s">
        <v>153</v>
      </c>
      <c r="AU160" s="133" t="s">
        <v>78</v>
      </c>
      <c r="AY160" s="13" t="s">
        <v>152</v>
      </c>
      <c r="BE160" s="134">
        <f t="shared" si="4"/>
        <v>0</v>
      </c>
      <c r="BF160" s="134">
        <f t="shared" si="5"/>
        <v>0</v>
      </c>
      <c r="BG160" s="134">
        <f t="shared" si="6"/>
        <v>0</v>
      </c>
      <c r="BH160" s="134">
        <f t="shared" si="7"/>
        <v>0</v>
      </c>
      <c r="BI160" s="134">
        <f t="shared" si="8"/>
        <v>0</v>
      </c>
      <c r="BJ160" s="13" t="s">
        <v>76</v>
      </c>
      <c r="BK160" s="134">
        <f t="shared" si="9"/>
        <v>0</v>
      </c>
      <c r="BL160" s="13" t="s">
        <v>157</v>
      </c>
      <c r="BM160" s="133" t="s">
        <v>222</v>
      </c>
    </row>
    <row r="161" spans="2:65" s="1" customFormat="1" ht="16.5" customHeight="1" x14ac:dyDescent="0.2">
      <c r="B161" s="122"/>
      <c r="C161" s="123" t="s">
        <v>185</v>
      </c>
      <c r="D161" s="123" t="s">
        <v>153</v>
      </c>
      <c r="E161" s="124" t="s">
        <v>999</v>
      </c>
      <c r="F161" s="125" t="s">
        <v>1000</v>
      </c>
      <c r="G161" s="126" t="s">
        <v>198</v>
      </c>
      <c r="H161" s="127">
        <v>100</v>
      </c>
      <c r="I161" s="128"/>
      <c r="J161" s="128">
        <f t="shared" si="0"/>
        <v>0</v>
      </c>
      <c r="K161" s="125" t="s">
        <v>1</v>
      </c>
      <c r="L161" s="25"/>
      <c r="M161" s="129" t="s">
        <v>1</v>
      </c>
      <c r="N161" s="130" t="s">
        <v>34</v>
      </c>
      <c r="O161" s="131">
        <v>0</v>
      </c>
      <c r="P161" s="131">
        <f t="shared" si="1"/>
        <v>0</v>
      </c>
      <c r="Q161" s="131">
        <v>0</v>
      </c>
      <c r="R161" s="131">
        <f t="shared" si="2"/>
        <v>0</v>
      </c>
      <c r="S161" s="131">
        <v>0</v>
      </c>
      <c r="T161" s="132">
        <f t="shared" si="3"/>
        <v>0</v>
      </c>
      <c r="AR161" s="133" t="s">
        <v>157</v>
      </c>
      <c r="AT161" s="133" t="s">
        <v>153</v>
      </c>
      <c r="AU161" s="133" t="s">
        <v>78</v>
      </c>
      <c r="AY161" s="13" t="s">
        <v>152</v>
      </c>
      <c r="BE161" s="134">
        <f t="shared" si="4"/>
        <v>0</v>
      </c>
      <c r="BF161" s="134">
        <f t="shared" si="5"/>
        <v>0</v>
      </c>
      <c r="BG161" s="134">
        <f t="shared" si="6"/>
        <v>0</v>
      </c>
      <c r="BH161" s="134">
        <f t="shared" si="7"/>
        <v>0</v>
      </c>
      <c r="BI161" s="134">
        <f t="shared" si="8"/>
        <v>0</v>
      </c>
      <c r="BJ161" s="13" t="s">
        <v>76</v>
      </c>
      <c r="BK161" s="134">
        <f t="shared" si="9"/>
        <v>0</v>
      </c>
      <c r="BL161" s="13" t="s">
        <v>157</v>
      </c>
      <c r="BM161" s="133" t="s">
        <v>225</v>
      </c>
    </row>
    <row r="162" spans="2:65" s="10" customFormat="1" ht="25.9" customHeight="1" x14ac:dyDescent="0.2">
      <c r="B162" s="113"/>
      <c r="D162" s="114" t="s">
        <v>68</v>
      </c>
      <c r="E162" s="115" t="s">
        <v>933</v>
      </c>
      <c r="F162" s="115" t="s">
        <v>1001</v>
      </c>
      <c r="J162" s="116">
        <f>BK162</f>
        <v>0</v>
      </c>
      <c r="L162" s="113"/>
      <c r="M162" s="117"/>
      <c r="P162" s="118">
        <f>P163</f>
        <v>0</v>
      </c>
      <c r="R162" s="118">
        <f>R163</f>
        <v>0</v>
      </c>
      <c r="T162" s="119">
        <f>T163</f>
        <v>0</v>
      </c>
      <c r="AR162" s="114" t="s">
        <v>76</v>
      </c>
      <c r="AT162" s="120" t="s">
        <v>68</v>
      </c>
      <c r="AU162" s="120" t="s">
        <v>69</v>
      </c>
      <c r="AY162" s="114" t="s">
        <v>152</v>
      </c>
      <c r="BK162" s="121">
        <f>BK163</f>
        <v>0</v>
      </c>
    </row>
    <row r="163" spans="2:65" s="10" customFormat="1" ht="22.9" customHeight="1" x14ac:dyDescent="0.2">
      <c r="B163" s="113"/>
      <c r="D163" s="114" t="s">
        <v>68</v>
      </c>
      <c r="E163" s="143" t="s">
        <v>927</v>
      </c>
      <c r="F163" s="143" t="s">
        <v>970</v>
      </c>
      <c r="J163" s="144">
        <f>BK163</f>
        <v>0</v>
      </c>
      <c r="L163" s="113"/>
      <c r="M163" s="117"/>
      <c r="P163" s="118">
        <f>SUM(P164:P181)</f>
        <v>0</v>
      </c>
      <c r="R163" s="118">
        <f>SUM(R164:R181)</f>
        <v>0</v>
      </c>
      <c r="T163" s="119">
        <f>SUM(T164:T181)</f>
        <v>0</v>
      </c>
      <c r="AR163" s="114" t="s">
        <v>76</v>
      </c>
      <c r="AT163" s="120" t="s">
        <v>68</v>
      </c>
      <c r="AU163" s="120" t="s">
        <v>76</v>
      </c>
      <c r="AY163" s="114" t="s">
        <v>152</v>
      </c>
      <c r="BK163" s="121">
        <f>SUM(BK164:BK181)</f>
        <v>0</v>
      </c>
    </row>
    <row r="164" spans="2:65" s="1" customFormat="1" ht="16.5" customHeight="1" x14ac:dyDescent="0.2">
      <c r="B164" s="122"/>
      <c r="C164" s="123" t="s">
        <v>76</v>
      </c>
      <c r="D164" s="123" t="s">
        <v>153</v>
      </c>
      <c r="E164" s="124" t="s">
        <v>1002</v>
      </c>
      <c r="F164" s="125" t="s">
        <v>1003</v>
      </c>
      <c r="G164" s="126" t="s">
        <v>198</v>
      </c>
      <c r="H164" s="127">
        <v>30</v>
      </c>
      <c r="I164" s="128"/>
      <c r="J164" s="128">
        <f t="shared" ref="J164:J181" si="10">ROUND(I164*H164,2)</f>
        <v>0</v>
      </c>
      <c r="K164" s="125" t="s">
        <v>1</v>
      </c>
      <c r="L164" s="25"/>
      <c r="M164" s="129" t="s">
        <v>1</v>
      </c>
      <c r="N164" s="130" t="s">
        <v>34</v>
      </c>
      <c r="O164" s="131">
        <v>0</v>
      </c>
      <c r="P164" s="131">
        <f t="shared" ref="P164:P181" si="11">O164*H164</f>
        <v>0</v>
      </c>
      <c r="Q164" s="131">
        <v>0</v>
      </c>
      <c r="R164" s="131">
        <f t="shared" ref="R164:R181" si="12">Q164*H164</f>
        <v>0</v>
      </c>
      <c r="S164" s="131">
        <v>0</v>
      </c>
      <c r="T164" s="132">
        <f t="shared" ref="T164:T181" si="13">S164*H164</f>
        <v>0</v>
      </c>
      <c r="AR164" s="133" t="s">
        <v>157</v>
      </c>
      <c r="AT164" s="133" t="s">
        <v>153</v>
      </c>
      <c r="AU164" s="133" t="s">
        <v>78</v>
      </c>
      <c r="AY164" s="13" t="s">
        <v>152</v>
      </c>
      <c r="BE164" s="134">
        <f t="shared" ref="BE164:BE181" si="14">IF(N164="základní",J164,0)</f>
        <v>0</v>
      </c>
      <c r="BF164" s="134">
        <f t="shared" ref="BF164:BF181" si="15">IF(N164="snížená",J164,0)</f>
        <v>0</v>
      </c>
      <c r="BG164" s="134">
        <f t="shared" ref="BG164:BG181" si="16">IF(N164="zákl. přenesená",J164,0)</f>
        <v>0</v>
      </c>
      <c r="BH164" s="134">
        <f t="shared" ref="BH164:BH181" si="17">IF(N164="sníž. přenesená",J164,0)</f>
        <v>0</v>
      </c>
      <c r="BI164" s="134">
        <f t="shared" ref="BI164:BI181" si="18">IF(N164="nulová",J164,0)</f>
        <v>0</v>
      </c>
      <c r="BJ164" s="13" t="s">
        <v>76</v>
      </c>
      <c r="BK164" s="134">
        <f t="shared" ref="BK164:BK181" si="19">ROUND(I164*H164,2)</f>
        <v>0</v>
      </c>
      <c r="BL164" s="13" t="s">
        <v>157</v>
      </c>
      <c r="BM164" s="133" t="s">
        <v>228</v>
      </c>
    </row>
    <row r="165" spans="2:65" s="1" customFormat="1" ht="16.5" customHeight="1" x14ac:dyDescent="0.2">
      <c r="B165" s="122"/>
      <c r="C165" s="123" t="s">
        <v>78</v>
      </c>
      <c r="D165" s="123" t="s">
        <v>153</v>
      </c>
      <c r="E165" s="124" t="s">
        <v>1004</v>
      </c>
      <c r="F165" s="125" t="s">
        <v>1005</v>
      </c>
      <c r="G165" s="126" t="s">
        <v>198</v>
      </c>
      <c r="H165" s="127">
        <v>30</v>
      </c>
      <c r="I165" s="128"/>
      <c r="J165" s="128">
        <f t="shared" si="10"/>
        <v>0</v>
      </c>
      <c r="K165" s="125" t="s">
        <v>1</v>
      </c>
      <c r="L165" s="25"/>
      <c r="M165" s="129" t="s">
        <v>1</v>
      </c>
      <c r="N165" s="130" t="s">
        <v>34</v>
      </c>
      <c r="O165" s="131">
        <v>0</v>
      </c>
      <c r="P165" s="131">
        <f t="shared" si="11"/>
        <v>0</v>
      </c>
      <c r="Q165" s="131">
        <v>0</v>
      </c>
      <c r="R165" s="131">
        <f t="shared" si="12"/>
        <v>0</v>
      </c>
      <c r="S165" s="131">
        <v>0</v>
      </c>
      <c r="T165" s="132">
        <f t="shared" si="13"/>
        <v>0</v>
      </c>
      <c r="AR165" s="133" t="s">
        <v>157</v>
      </c>
      <c r="AT165" s="133" t="s">
        <v>153</v>
      </c>
      <c r="AU165" s="133" t="s">
        <v>78</v>
      </c>
      <c r="AY165" s="13" t="s">
        <v>152</v>
      </c>
      <c r="BE165" s="134">
        <f t="shared" si="14"/>
        <v>0</v>
      </c>
      <c r="BF165" s="134">
        <f t="shared" si="15"/>
        <v>0</v>
      </c>
      <c r="BG165" s="134">
        <f t="shared" si="16"/>
        <v>0</v>
      </c>
      <c r="BH165" s="134">
        <f t="shared" si="17"/>
        <v>0</v>
      </c>
      <c r="BI165" s="134">
        <f t="shared" si="18"/>
        <v>0</v>
      </c>
      <c r="BJ165" s="13" t="s">
        <v>76</v>
      </c>
      <c r="BK165" s="134">
        <f t="shared" si="19"/>
        <v>0</v>
      </c>
      <c r="BL165" s="13" t="s">
        <v>157</v>
      </c>
      <c r="BM165" s="133" t="s">
        <v>232</v>
      </c>
    </row>
    <row r="166" spans="2:65" s="1" customFormat="1" ht="16.5" customHeight="1" x14ac:dyDescent="0.2">
      <c r="B166" s="122"/>
      <c r="C166" s="123" t="s">
        <v>160</v>
      </c>
      <c r="D166" s="123" t="s">
        <v>153</v>
      </c>
      <c r="E166" s="124" t="s">
        <v>1006</v>
      </c>
      <c r="F166" s="125" t="s">
        <v>1007</v>
      </c>
      <c r="G166" s="126" t="s">
        <v>198</v>
      </c>
      <c r="H166" s="127">
        <v>10</v>
      </c>
      <c r="I166" s="128"/>
      <c r="J166" s="128">
        <f t="shared" si="10"/>
        <v>0</v>
      </c>
      <c r="K166" s="125" t="s">
        <v>1</v>
      </c>
      <c r="L166" s="25"/>
      <c r="M166" s="129" t="s">
        <v>1</v>
      </c>
      <c r="N166" s="130" t="s">
        <v>34</v>
      </c>
      <c r="O166" s="131">
        <v>0</v>
      </c>
      <c r="P166" s="131">
        <f t="shared" si="11"/>
        <v>0</v>
      </c>
      <c r="Q166" s="131">
        <v>0</v>
      </c>
      <c r="R166" s="131">
        <f t="shared" si="12"/>
        <v>0</v>
      </c>
      <c r="S166" s="131">
        <v>0</v>
      </c>
      <c r="T166" s="132">
        <f t="shared" si="13"/>
        <v>0</v>
      </c>
      <c r="AR166" s="133" t="s">
        <v>157</v>
      </c>
      <c r="AT166" s="133" t="s">
        <v>153</v>
      </c>
      <c r="AU166" s="133" t="s">
        <v>78</v>
      </c>
      <c r="AY166" s="13" t="s">
        <v>152</v>
      </c>
      <c r="BE166" s="134">
        <f t="shared" si="14"/>
        <v>0</v>
      </c>
      <c r="BF166" s="134">
        <f t="shared" si="15"/>
        <v>0</v>
      </c>
      <c r="BG166" s="134">
        <f t="shared" si="16"/>
        <v>0</v>
      </c>
      <c r="BH166" s="134">
        <f t="shared" si="17"/>
        <v>0</v>
      </c>
      <c r="BI166" s="134">
        <f t="shared" si="18"/>
        <v>0</v>
      </c>
      <c r="BJ166" s="13" t="s">
        <v>76</v>
      </c>
      <c r="BK166" s="134">
        <f t="shared" si="19"/>
        <v>0</v>
      </c>
      <c r="BL166" s="13" t="s">
        <v>157</v>
      </c>
      <c r="BM166" s="133" t="s">
        <v>236</v>
      </c>
    </row>
    <row r="167" spans="2:65" s="1" customFormat="1" ht="16.5" customHeight="1" x14ac:dyDescent="0.2">
      <c r="B167" s="122"/>
      <c r="C167" s="123" t="s">
        <v>157</v>
      </c>
      <c r="D167" s="123" t="s">
        <v>153</v>
      </c>
      <c r="E167" s="124" t="s">
        <v>1008</v>
      </c>
      <c r="F167" s="125" t="s">
        <v>1009</v>
      </c>
      <c r="G167" s="126" t="s">
        <v>198</v>
      </c>
      <c r="H167" s="127">
        <v>10</v>
      </c>
      <c r="I167" s="128"/>
      <c r="J167" s="128">
        <f t="shared" si="10"/>
        <v>0</v>
      </c>
      <c r="K167" s="125" t="s">
        <v>1</v>
      </c>
      <c r="L167" s="25"/>
      <c r="M167" s="129" t="s">
        <v>1</v>
      </c>
      <c r="N167" s="130" t="s">
        <v>34</v>
      </c>
      <c r="O167" s="131">
        <v>0</v>
      </c>
      <c r="P167" s="131">
        <f t="shared" si="11"/>
        <v>0</v>
      </c>
      <c r="Q167" s="131">
        <v>0</v>
      </c>
      <c r="R167" s="131">
        <f t="shared" si="12"/>
        <v>0</v>
      </c>
      <c r="S167" s="131">
        <v>0</v>
      </c>
      <c r="T167" s="132">
        <f t="shared" si="13"/>
        <v>0</v>
      </c>
      <c r="AR167" s="133" t="s">
        <v>157</v>
      </c>
      <c r="AT167" s="133" t="s">
        <v>153</v>
      </c>
      <c r="AU167" s="133" t="s">
        <v>78</v>
      </c>
      <c r="AY167" s="13" t="s">
        <v>152</v>
      </c>
      <c r="BE167" s="134">
        <f t="shared" si="14"/>
        <v>0</v>
      </c>
      <c r="BF167" s="134">
        <f t="shared" si="15"/>
        <v>0</v>
      </c>
      <c r="BG167" s="134">
        <f t="shared" si="16"/>
        <v>0</v>
      </c>
      <c r="BH167" s="134">
        <f t="shared" si="17"/>
        <v>0</v>
      </c>
      <c r="BI167" s="134">
        <f t="shared" si="18"/>
        <v>0</v>
      </c>
      <c r="BJ167" s="13" t="s">
        <v>76</v>
      </c>
      <c r="BK167" s="134">
        <f t="shared" si="19"/>
        <v>0</v>
      </c>
      <c r="BL167" s="13" t="s">
        <v>157</v>
      </c>
      <c r="BM167" s="133" t="s">
        <v>239</v>
      </c>
    </row>
    <row r="168" spans="2:65" s="1" customFormat="1" ht="16.5" customHeight="1" x14ac:dyDescent="0.2">
      <c r="B168" s="122"/>
      <c r="C168" s="123" t="s">
        <v>164</v>
      </c>
      <c r="D168" s="123" t="s">
        <v>153</v>
      </c>
      <c r="E168" s="124" t="s">
        <v>1010</v>
      </c>
      <c r="F168" s="125" t="s">
        <v>1011</v>
      </c>
      <c r="G168" s="126" t="s">
        <v>198</v>
      </c>
      <c r="H168" s="127">
        <v>50</v>
      </c>
      <c r="I168" s="128"/>
      <c r="J168" s="128">
        <f t="shared" si="10"/>
        <v>0</v>
      </c>
      <c r="K168" s="125" t="s">
        <v>1</v>
      </c>
      <c r="L168" s="25"/>
      <c r="M168" s="129" t="s">
        <v>1</v>
      </c>
      <c r="N168" s="130" t="s">
        <v>34</v>
      </c>
      <c r="O168" s="131">
        <v>0</v>
      </c>
      <c r="P168" s="131">
        <f t="shared" si="11"/>
        <v>0</v>
      </c>
      <c r="Q168" s="131">
        <v>0</v>
      </c>
      <c r="R168" s="131">
        <f t="shared" si="12"/>
        <v>0</v>
      </c>
      <c r="S168" s="131">
        <v>0</v>
      </c>
      <c r="T168" s="132">
        <f t="shared" si="13"/>
        <v>0</v>
      </c>
      <c r="AR168" s="133" t="s">
        <v>157</v>
      </c>
      <c r="AT168" s="133" t="s">
        <v>153</v>
      </c>
      <c r="AU168" s="133" t="s">
        <v>78</v>
      </c>
      <c r="AY168" s="13" t="s">
        <v>152</v>
      </c>
      <c r="BE168" s="134">
        <f t="shared" si="14"/>
        <v>0</v>
      </c>
      <c r="BF168" s="134">
        <f t="shared" si="15"/>
        <v>0</v>
      </c>
      <c r="BG168" s="134">
        <f t="shared" si="16"/>
        <v>0</v>
      </c>
      <c r="BH168" s="134">
        <f t="shared" si="17"/>
        <v>0</v>
      </c>
      <c r="BI168" s="134">
        <f t="shared" si="18"/>
        <v>0</v>
      </c>
      <c r="BJ168" s="13" t="s">
        <v>76</v>
      </c>
      <c r="BK168" s="134">
        <f t="shared" si="19"/>
        <v>0</v>
      </c>
      <c r="BL168" s="13" t="s">
        <v>157</v>
      </c>
      <c r="BM168" s="133" t="s">
        <v>243</v>
      </c>
    </row>
    <row r="169" spans="2:65" s="1" customFormat="1" ht="16.5" customHeight="1" x14ac:dyDescent="0.2">
      <c r="B169" s="122"/>
      <c r="C169" s="123" t="s">
        <v>162</v>
      </c>
      <c r="D169" s="123" t="s">
        <v>153</v>
      </c>
      <c r="E169" s="124" t="s">
        <v>1012</v>
      </c>
      <c r="F169" s="125" t="s">
        <v>1013</v>
      </c>
      <c r="G169" s="126" t="s">
        <v>198</v>
      </c>
      <c r="H169" s="127">
        <v>50</v>
      </c>
      <c r="I169" s="128"/>
      <c r="J169" s="128">
        <f t="shared" si="10"/>
        <v>0</v>
      </c>
      <c r="K169" s="125" t="s">
        <v>1</v>
      </c>
      <c r="L169" s="25"/>
      <c r="M169" s="129" t="s">
        <v>1</v>
      </c>
      <c r="N169" s="130" t="s">
        <v>34</v>
      </c>
      <c r="O169" s="131">
        <v>0</v>
      </c>
      <c r="P169" s="131">
        <f t="shared" si="11"/>
        <v>0</v>
      </c>
      <c r="Q169" s="131">
        <v>0</v>
      </c>
      <c r="R169" s="131">
        <f t="shared" si="12"/>
        <v>0</v>
      </c>
      <c r="S169" s="131">
        <v>0</v>
      </c>
      <c r="T169" s="132">
        <f t="shared" si="13"/>
        <v>0</v>
      </c>
      <c r="AR169" s="133" t="s">
        <v>157</v>
      </c>
      <c r="AT169" s="133" t="s">
        <v>153</v>
      </c>
      <c r="AU169" s="133" t="s">
        <v>78</v>
      </c>
      <c r="AY169" s="13" t="s">
        <v>152</v>
      </c>
      <c r="BE169" s="134">
        <f t="shared" si="14"/>
        <v>0</v>
      </c>
      <c r="BF169" s="134">
        <f t="shared" si="15"/>
        <v>0</v>
      </c>
      <c r="BG169" s="134">
        <f t="shared" si="16"/>
        <v>0</v>
      </c>
      <c r="BH169" s="134">
        <f t="shared" si="17"/>
        <v>0</v>
      </c>
      <c r="BI169" s="134">
        <f t="shared" si="18"/>
        <v>0</v>
      </c>
      <c r="BJ169" s="13" t="s">
        <v>76</v>
      </c>
      <c r="BK169" s="134">
        <f t="shared" si="19"/>
        <v>0</v>
      </c>
      <c r="BL169" s="13" t="s">
        <v>157</v>
      </c>
      <c r="BM169" s="133" t="s">
        <v>246</v>
      </c>
    </row>
    <row r="170" spans="2:65" s="1" customFormat="1" ht="16.5" customHeight="1" x14ac:dyDescent="0.2">
      <c r="B170" s="122"/>
      <c r="C170" s="123" t="s">
        <v>172</v>
      </c>
      <c r="D170" s="123" t="s">
        <v>153</v>
      </c>
      <c r="E170" s="124" t="s">
        <v>1014</v>
      </c>
      <c r="F170" s="125" t="s">
        <v>1015</v>
      </c>
      <c r="G170" s="126" t="s">
        <v>198</v>
      </c>
      <c r="H170" s="127">
        <v>50</v>
      </c>
      <c r="I170" s="128"/>
      <c r="J170" s="128">
        <f t="shared" si="10"/>
        <v>0</v>
      </c>
      <c r="K170" s="125" t="s">
        <v>1</v>
      </c>
      <c r="L170" s="25"/>
      <c r="M170" s="129" t="s">
        <v>1</v>
      </c>
      <c r="N170" s="130" t="s">
        <v>34</v>
      </c>
      <c r="O170" s="131">
        <v>0</v>
      </c>
      <c r="P170" s="131">
        <f t="shared" si="11"/>
        <v>0</v>
      </c>
      <c r="Q170" s="131">
        <v>0</v>
      </c>
      <c r="R170" s="131">
        <f t="shared" si="12"/>
        <v>0</v>
      </c>
      <c r="S170" s="131">
        <v>0</v>
      </c>
      <c r="T170" s="132">
        <f t="shared" si="13"/>
        <v>0</v>
      </c>
      <c r="AR170" s="133" t="s">
        <v>157</v>
      </c>
      <c r="AT170" s="133" t="s">
        <v>153</v>
      </c>
      <c r="AU170" s="133" t="s">
        <v>78</v>
      </c>
      <c r="AY170" s="13" t="s">
        <v>152</v>
      </c>
      <c r="BE170" s="134">
        <f t="shared" si="14"/>
        <v>0</v>
      </c>
      <c r="BF170" s="134">
        <f t="shared" si="15"/>
        <v>0</v>
      </c>
      <c r="BG170" s="134">
        <f t="shared" si="16"/>
        <v>0</v>
      </c>
      <c r="BH170" s="134">
        <f t="shared" si="17"/>
        <v>0</v>
      </c>
      <c r="BI170" s="134">
        <f t="shared" si="18"/>
        <v>0</v>
      </c>
      <c r="BJ170" s="13" t="s">
        <v>76</v>
      </c>
      <c r="BK170" s="134">
        <f t="shared" si="19"/>
        <v>0</v>
      </c>
      <c r="BL170" s="13" t="s">
        <v>157</v>
      </c>
      <c r="BM170" s="133" t="s">
        <v>249</v>
      </c>
    </row>
    <row r="171" spans="2:65" s="1" customFormat="1" ht="16.5" customHeight="1" x14ac:dyDescent="0.2">
      <c r="B171" s="122"/>
      <c r="C171" s="123" t="s">
        <v>163</v>
      </c>
      <c r="D171" s="123" t="s">
        <v>153</v>
      </c>
      <c r="E171" s="124" t="s">
        <v>1016</v>
      </c>
      <c r="F171" s="125" t="s">
        <v>1017</v>
      </c>
      <c r="G171" s="126" t="s">
        <v>198</v>
      </c>
      <c r="H171" s="127">
        <v>2</v>
      </c>
      <c r="I171" s="128"/>
      <c r="J171" s="128">
        <f t="shared" si="10"/>
        <v>0</v>
      </c>
      <c r="K171" s="125" t="s">
        <v>1</v>
      </c>
      <c r="L171" s="25"/>
      <c r="M171" s="129" t="s">
        <v>1</v>
      </c>
      <c r="N171" s="130" t="s">
        <v>34</v>
      </c>
      <c r="O171" s="131">
        <v>0</v>
      </c>
      <c r="P171" s="131">
        <f t="shared" si="11"/>
        <v>0</v>
      </c>
      <c r="Q171" s="131">
        <v>0</v>
      </c>
      <c r="R171" s="131">
        <f t="shared" si="12"/>
        <v>0</v>
      </c>
      <c r="S171" s="131">
        <v>0</v>
      </c>
      <c r="T171" s="132">
        <f t="shared" si="13"/>
        <v>0</v>
      </c>
      <c r="AR171" s="133" t="s">
        <v>157</v>
      </c>
      <c r="AT171" s="133" t="s">
        <v>153</v>
      </c>
      <c r="AU171" s="133" t="s">
        <v>78</v>
      </c>
      <c r="AY171" s="13" t="s">
        <v>152</v>
      </c>
      <c r="BE171" s="134">
        <f t="shared" si="14"/>
        <v>0</v>
      </c>
      <c r="BF171" s="134">
        <f t="shared" si="15"/>
        <v>0</v>
      </c>
      <c r="BG171" s="134">
        <f t="shared" si="16"/>
        <v>0</v>
      </c>
      <c r="BH171" s="134">
        <f t="shared" si="17"/>
        <v>0</v>
      </c>
      <c r="BI171" s="134">
        <f t="shared" si="18"/>
        <v>0</v>
      </c>
      <c r="BJ171" s="13" t="s">
        <v>76</v>
      </c>
      <c r="BK171" s="134">
        <f t="shared" si="19"/>
        <v>0</v>
      </c>
      <c r="BL171" s="13" t="s">
        <v>157</v>
      </c>
      <c r="BM171" s="133" t="s">
        <v>252</v>
      </c>
    </row>
    <row r="172" spans="2:65" s="1" customFormat="1" ht="16.5" customHeight="1" x14ac:dyDescent="0.2">
      <c r="B172" s="122"/>
      <c r="C172" s="123" t="s">
        <v>179</v>
      </c>
      <c r="D172" s="123" t="s">
        <v>153</v>
      </c>
      <c r="E172" s="124" t="s">
        <v>1018</v>
      </c>
      <c r="F172" s="125" t="s">
        <v>1019</v>
      </c>
      <c r="G172" s="126" t="s">
        <v>198</v>
      </c>
      <c r="H172" s="127">
        <v>25</v>
      </c>
      <c r="I172" s="128"/>
      <c r="J172" s="128">
        <f t="shared" si="10"/>
        <v>0</v>
      </c>
      <c r="K172" s="125" t="s">
        <v>1</v>
      </c>
      <c r="L172" s="25"/>
      <c r="M172" s="129" t="s">
        <v>1</v>
      </c>
      <c r="N172" s="130" t="s">
        <v>34</v>
      </c>
      <c r="O172" s="131">
        <v>0</v>
      </c>
      <c r="P172" s="131">
        <f t="shared" si="11"/>
        <v>0</v>
      </c>
      <c r="Q172" s="131">
        <v>0</v>
      </c>
      <c r="R172" s="131">
        <f t="shared" si="12"/>
        <v>0</v>
      </c>
      <c r="S172" s="131">
        <v>0</v>
      </c>
      <c r="T172" s="132">
        <f t="shared" si="13"/>
        <v>0</v>
      </c>
      <c r="AR172" s="133" t="s">
        <v>157</v>
      </c>
      <c r="AT172" s="133" t="s">
        <v>153</v>
      </c>
      <c r="AU172" s="133" t="s">
        <v>78</v>
      </c>
      <c r="AY172" s="13" t="s">
        <v>152</v>
      </c>
      <c r="BE172" s="134">
        <f t="shared" si="14"/>
        <v>0</v>
      </c>
      <c r="BF172" s="134">
        <f t="shared" si="15"/>
        <v>0</v>
      </c>
      <c r="BG172" s="134">
        <f t="shared" si="16"/>
        <v>0</v>
      </c>
      <c r="BH172" s="134">
        <f t="shared" si="17"/>
        <v>0</v>
      </c>
      <c r="BI172" s="134">
        <f t="shared" si="18"/>
        <v>0</v>
      </c>
      <c r="BJ172" s="13" t="s">
        <v>76</v>
      </c>
      <c r="BK172" s="134">
        <f t="shared" si="19"/>
        <v>0</v>
      </c>
      <c r="BL172" s="13" t="s">
        <v>157</v>
      </c>
      <c r="BM172" s="133" t="s">
        <v>257</v>
      </c>
    </row>
    <row r="173" spans="2:65" s="1" customFormat="1" ht="16.5" customHeight="1" x14ac:dyDescent="0.2">
      <c r="B173" s="122"/>
      <c r="C173" s="123" t="s">
        <v>168</v>
      </c>
      <c r="D173" s="123" t="s">
        <v>153</v>
      </c>
      <c r="E173" s="124" t="s">
        <v>1020</v>
      </c>
      <c r="F173" s="125" t="s">
        <v>1021</v>
      </c>
      <c r="G173" s="126" t="s">
        <v>201</v>
      </c>
      <c r="H173" s="127">
        <v>0</v>
      </c>
      <c r="I173" s="128"/>
      <c r="J173" s="128">
        <f t="shared" si="10"/>
        <v>0</v>
      </c>
      <c r="K173" s="125" t="s">
        <v>1</v>
      </c>
      <c r="L173" s="25"/>
      <c r="M173" s="129" t="s">
        <v>1</v>
      </c>
      <c r="N173" s="130" t="s">
        <v>34</v>
      </c>
      <c r="O173" s="131">
        <v>0</v>
      </c>
      <c r="P173" s="131">
        <f t="shared" si="11"/>
        <v>0</v>
      </c>
      <c r="Q173" s="131">
        <v>0</v>
      </c>
      <c r="R173" s="131">
        <f t="shared" si="12"/>
        <v>0</v>
      </c>
      <c r="S173" s="131">
        <v>0</v>
      </c>
      <c r="T173" s="132">
        <f t="shared" si="13"/>
        <v>0</v>
      </c>
      <c r="AR173" s="133" t="s">
        <v>157</v>
      </c>
      <c r="AT173" s="133" t="s">
        <v>153</v>
      </c>
      <c r="AU173" s="133" t="s">
        <v>78</v>
      </c>
      <c r="AY173" s="13" t="s">
        <v>152</v>
      </c>
      <c r="BE173" s="134">
        <f t="shared" si="14"/>
        <v>0</v>
      </c>
      <c r="BF173" s="134">
        <f t="shared" si="15"/>
        <v>0</v>
      </c>
      <c r="BG173" s="134">
        <f t="shared" si="16"/>
        <v>0</v>
      </c>
      <c r="BH173" s="134">
        <f t="shared" si="17"/>
        <v>0</v>
      </c>
      <c r="BI173" s="134">
        <f t="shared" si="18"/>
        <v>0</v>
      </c>
      <c r="BJ173" s="13" t="s">
        <v>76</v>
      </c>
      <c r="BK173" s="134">
        <f t="shared" si="19"/>
        <v>0</v>
      </c>
      <c r="BL173" s="13" t="s">
        <v>157</v>
      </c>
      <c r="BM173" s="133" t="s">
        <v>262</v>
      </c>
    </row>
    <row r="174" spans="2:65" s="1" customFormat="1" ht="16.5" customHeight="1" x14ac:dyDescent="0.2">
      <c r="B174" s="122"/>
      <c r="C174" s="123" t="s">
        <v>186</v>
      </c>
      <c r="D174" s="123" t="s">
        <v>153</v>
      </c>
      <c r="E174" s="124" t="s">
        <v>1022</v>
      </c>
      <c r="F174" s="125" t="s">
        <v>1023</v>
      </c>
      <c r="G174" s="126" t="s">
        <v>198</v>
      </c>
      <c r="H174" s="127">
        <v>30</v>
      </c>
      <c r="I174" s="128"/>
      <c r="J174" s="128">
        <f t="shared" si="10"/>
        <v>0</v>
      </c>
      <c r="K174" s="125" t="s">
        <v>1</v>
      </c>
      <c r="L174" s="25"/>
      <c r="M174" s="129" t="s">
        <v>1</v>
      </c>
      <c r="N174" s="130" t="s">
        <v>34</v>
      </c>
      <c r="O174" s="131">
        <v>0</v>
      </c>
      <c r="P174" s="131">
        <f t="shared" si="11"/>
        <v>0</v>
      </c>
      <c r="Q174" s="131">
        <v>0</v>
      </c>
      <c r="R174" s="131">
        <f t="shared" si="12"/>
        <v>0</v>
      </c>
      <c r="S174" s="131">
        <v>0</v>
      </c>
      <c r="T174" s="132">
        <f t="shared" si="13"/>
        <v>0</v>
      </c>
      <c r="AR174" s="133" t="s">
        <v>157</v>
      </c>
      <c r="AT174" s="133" t="s">
        <v>153</v>
      </c>
      <c r="AU174" s="133" t="s">
        <v>78</v>
      </c>
      <c r="AY174" s="13" t="s">
        <v>152</v>
      </c>
      <c r="BE174" s="134">
        <f t="shared" si="14"/>
        <v>0</v>
      </c>
      <c r="BF174" s="134">
        <f t="shared" si="15"/>
        <v>0</v>
      </c>
      <c r="BG174" s="134">
        <f t="shared" si="16"/>
        <v>0</v>
      </c>
      <c r="BH174" s="134">
        <f t="shared" si="17"/>
        <v>0</v>
      </c>
      <c r="BI174" s="134">
        <f t="shared" si="18"/>
        <v>0</v>
      </c>
      <c r="BJ174" s="13" t="s">
        <v>76</v>
      </c>
      <c r="BK174" s="134">
        <f t="shared" si="19"/>
        <v>0</v>
      </c>
      <c r="BL174" s="13" t="s">
        <v>157</v>
      </c>
      <c r="BM174" s="133" t="s">
        <v>266</v>
      </c>
    </row>
    <row r="175" spans="2:65" s="1" customFormat="1" ht="16.5" customHeight="1" x14ac:dyDescent="0.2">
      <c r="B175" s="122"/>
      <c r="C175" s="123" t="s">
        <v>171</v>
      </c>
      <c r="D175" s="123" t="s">
        <v>153</v>
      </c>
      <c r="E175" s="124" t="s">
        <v>1024</v>
      </c>
      <c r="F175" s="125" t="s">
        <v>1025</v>
      </c>
      <c r="G175" s="126" t="s">
        <v>198</v>
      </c>
      <c r="H175" s="127">
        <v>10</v>
      </c>
      <c r="I175" s="128"/>
      <c r="J175" s="128">
        <f t="shared" si="10"/>
        <v>0</v>
      </c>
      <c r="K175" s="125" t="s">
        <v>1</v>
      </c>
      <c r="L175" s="25"/>
      <c r="M175" s="129" t="s">
        <v>1</v>
      </c>
      <c r="N175" s="130" t="s">
        <v>34</v>
      </c>
      <c r="O175" s="131">
        <v>0</v>
      </c>
      <c r="P175" s="131">
        <f t="shared" si="11"/>
        <v>0</v>
      </c>
      <c r="Q175" s="131">
        <v>0</v>
      </c>
      <c r="R175" s="131">
        <f t="shared" si="12"/>
        <v>0</v>
      </c>
      <c r="S175" s="131">
        <v>0</v>
      </c>
      <c r="T175" s="132">
        <f t="shared" si="13"/>
        <v>0</v>
      </c>
      <c r="AR175" s="133" t="s">
        <v>157</v>
      </c>
      <c r="AT175" s="133" t="s">
        <v>153</v>
      </c>
      <c r="AU175" s="133" t="s">
        <v>78</v>
      </c>
      <c r="AY175" s="13" t="s">
        <v>152</v>
      </c>
      <c r="BE175" s="134">
        <f t="shared" si="14"/>
        <v>0</v>
      </c>
      <c r="BF175" s="134">
        <f t="shared" si="15"/>
        <v>0</v>
      </c>
      <c r="BG175" s="134">
        <f t="shared" si="16"/>
        <v>0</v>
      </c>
      <c r="BH175" s="134">
        <f t="shared" si="17"/>
        <v>0</v>
      </c>
      <c r="BI175" s="134">
        <f t="shared" si="18"/>
        <v>0</v>
      </c>
      <c r="BJ175" s="13" t="s">
        <v>76</v>
      </c>
      <c r="BK175" s="134">
        <f t="shared" si="19"/>
        <v>0</v>
      </c>
      <c r="BL175" s="13" t="s">
        <v>157</v>
      </c>
      <c r="BM175" s="133" t="s">
        <v>269</v>
      </c>
    </row>
    <row r="176" spans="2:65" s="1" customFormat="1" ht="16.5" customHeight="1" x14ac:dyDescent="0.2">
      <c r="B176" s="122"/>
      <c r="C176" s="123" t="s">
        <v>195</v>
      </c>
      <c r="D176" s="123" t="s">
        <v>153</v>
      </c>
      <c r="E176" s="124" t="s">
        <v>1026</v>
      </c>
      <c r="F176" s="125" t="s">
        <v>1027</v>
      </c>
      <c r="G176" s="126" t="s">
        <v>198</v>
      </c>
      <c r="H176" s="127">
        <v>10</v>
      </c>
      <c r="I176" s="128"/>
      <c r="J176" s="128">
        <f t="shared" si="10"/>
        <v>0</v>
      </c>
      <c r="K176" s="125" t="s">
        <v>1</v>
      </c>
      <c r="L176" s="25"/>
      <c r="M176" s="129" t="s">
        <v>1</v>
      </c>
      <c r="N176" s="130" t="s">
        <v>34</v>
      </c>
      <c r="O176" s="131">
        <v>0</v>
      </c>
      <c r="P176" s="131">
        <f t="shared" si="11"/>
        <v>0</v>
      </c>
      <c r="Q176" s="131">
        <v>0</v>
      </c>
      <c r="R176" s="131">
        <f t="shared" si="12"/>
        <v>0</v>
      </c>
      <c r="S176" s="131">
        <v>0</v>
      </c>
      <c r="T176" s="132">
        <f t="shared" si="13"/>
        <v>0</v>
      </c>
      <c r="AR176" s="133" t="s">
        <v>157</v>
      </c>
      <c r="AT176" s="133" t="s">
        <v>153</v>
      </c>
      <c r="AU176" s="133" t="s">
        <v>78</v>
      </c>
      <c r="AY176" s="13" t="s">
        <v>152</v>
      </c>
      <c r="BE176" s="134">
        <f t="shared" si="14"/>
        <v>0</v>
      </c>
      <c r="BF176" s="134">
        <f t="shared" si="15"/>
        <v>0</v>
      </c>
      <c r="BG176" s="134">
        <f t="shared" si="16"/>
        <v>0</v>
      </c>
      <c r="BH176" s="134">
        <f t="shared" si="17"/>
        <v>0</v>
      </c>
      <c r="BI176" s="134">
        <f t="shared" si="18"/>
        <v>0</v>
      </c>
      <c r="BJ176" s="13" t="s">
        <v>76</v>
      </c>
      <c r="BK176" s="134">
        <f t="shared" si="19"/>
        <v>0</v>
      </c>
      <c r="BL176" s="13" t="s">
        <v>157</v>
      </c>
      <c r="BM176" s="133" t="s">
        <v>275</v>
      </c>
    </row>
    <row r="177" spans="2:65" s="1" customFormat="1" ht="16.5" customHeight="1" x14ac:dyDescent="0.2">
      <c r="B177" s="122"/>
      <c r="C177" s="123" t="s">
        <v>175</v>
      </c>
      <c r="D177" s="123" t="s">
        <v>153</v>
      </c>
      <c r="E177" s="124" t="s">
        <v>1028</v>
      </c>
      <c r="F177" s="125" t="s">
        <v>1029</v>
      </c>
      <c r="G177" s="126" t="s">
        <v>198</v>
      </c>
      <c r="H177" s="127">
        <v>50</v>
      </c>
      <c r="I177" s="128"/>
      <c r="J177" s="128">
        <f t="shared" si="10"/>
        <v>0</v>
      </c>
      <c r="K177" s="125" t="s">
        <v>1</v>
      </c>
      <c r="L177" s="25"/>
      <c r="M177" s="129" t="s">
        <v>1</v>
      </c>
      <c r="N177" s="130" t="s">
        <v>34</v>
      </c>
      <c r="O177" s="131">
        <v>0</v>
      </c>
      <c r="P177" s="131">
        <f t="shared" si="11"/>
        <v>0</v>
      </c>
      <c r="Q177" s="131">
        <v>0</v>
      </c>
      <c r="R177" s="131">
        <f t="shared" si="12"/>
        <v>0</v>
      </c>
      <c r="S177" s="131">
        <v>0</v>
      </c>
      <c r="T177" s="132">
        <f t="shared" si="13"/>
        <v>0</v>
      </c>
      <c r="AR177" s="133" t="s">
        <v>157</v>
      </c>
      <c r="AT177" s="133" t="s">
        <v>153</v>
      </c>
      <c r="AU177" s="133" t="s">
        <v>78</v>
      </c>
      <c r="AY177" s="13" t="s">
        <v>152</v>
      </c>
      <c r="BE177" s="134">
        <f t="shared" si="14"/>
        <v>0</v>
      </c>
      <c r="BF177" s="134">
        <f t="shared" si="15"/>
        <v>0</v>
      </c>
      <c r="BG177" s="134">
        <f t="shared" si="16"/>
        <v>0</v>
      </c>
      <c r="BH177" s="134">
        <f t="shared" si="17"/>
        <v>0</v>
      </c>
      <c r="BI177" s="134">
        <f t="shared" si="18"/>
        <v>0</v>
      </c>
      <c r="BJ177" s="13" t="s">
        <v>76</v>
      </c>
      <c r="BK177" s="134">
        <f t="shared" si="19"/>
        <v>0</v>
      </c>
      <c r="BL177" s="13" t="s">
        <v>157</v>
      </c>
      <c r="BM177" s="133" t="s">
        <v>278</v>
      </c>
    </row>
    <row r="178" spans="2:65" s="1" customFormat="1" ht="16.5" customHeight="1" x14ac:dyDescent="0.2">
      <c r="B178" s="122"/>
      <c r="C178" s="123" t="s">
        <v>8</v>
      </c>
      <c r="D178" s="123" t="s">
        <v>153</v>
      </c>
      <c r="E178" s="124" t="s">
        <v>1030</v>
      </c>
      <c r="F178" s="125" t="s">
        <v>1031</v>
      </c>
      <c r="G178" s="126" t="s">
        <v>198</v>
      </c>
      <c r="H178" s="127">
        <v>50</v>
      </c>
      <c r="I178" s="128"/>
      <c r="J178" s="128">
        <f t="shared" si="10"/>
        <v>0</v>
      </c>
      <c r="K178" s="125" t="s">
        <v>1</v>
      </c>
      <c r="L178" s="25"/>
      <c r="M178" s="129" t="s">
        <v>1</v>
      </c>
      <c r="N178" s="130" t="s">
        <v>34</v>
      </c>
      <c r="O178" s="131">
        <v>0</v>
      </c>
      <c r="P178" s="131">
        <f t="shared" si="11"/>
        <v>0</v>
      </c>
      <c r="Q178" s="131">
        <v>0</v>
      </c>
      <c r="R178" s="131">
        <f t="shared" si="12"/>
        <v>0</v>
      </c>
      <c r="S178" s="131">
        <v>0</v>
      </c>
      <c r="T178" s="132">
        <f t="shared" si="13"/>
        <v>0</v>
      </c>
      <c r="AR178" s="133" t="s">
        <v>157</v>
      </c>
      <c r="AT178" s="133" t="s">
        <v>153</v>
      </c>
      <c r="AU178" s="133" t="s">
        <v>78</v>
      </c>
      <c r="AY178" s="13" t="s">
        <v>152</v>
      </c>
      <c r="BE178" s="134">
        <f t="shared" si="14"/>
        <v>0</v>
      </c>
      <c r="BF178" s="134">
        <f t="shared" si="15"/>
        <v>0</v>
      </c>
      <c r="BG178" s="134">
        <f t="shared" si="16"/>
        <v>0</v>
      </c>
      <c r="BH178" s="134">
        <f t="shared" si="17"/>
        <v>0</v>
      </c>
      <c r="BI178" s="134">
        <f t="shared" si="18"/>
        <v>0</v>
      </c>
      <c r="BJ178" s="13" t="s">
        <v>76</v>
      </c>
      <c r="BK178" s="134">
        <f t="shared" si="19"/>
        <v>0</v>
      </c>
      <c r="BL178" s="13" t="s">
        <v>157</v>
      </c>
      <c r="BM178" s="133" t="s">
        <v>282</v>
      </c>
    </row>
    <row r="179" spans="2:65" s="1" customFormat="1" ht="16.5" customHeight="1" x14ac:dyDescent="0.2">
      <c r="B179" s="122"/>
      <c r="C179" s="123" t="s">
        <v>178</v>
      </c>
      <c r="D179" s="123" t="s">
        <v>153</v>
      </c>
      <c r="E179" s="124" t="s">
        <v>1032</v>
      </c>
      <c r="F179" s="125" t="s">
        <v>1033</v>
      </c>
      <c r="G179" s="126" t="s">
        <v>1</v>
      </c>
      <c r="H179" s="127">
        <v>50</v>
      </c>
      <c r="I179" s="128"/>
      <c r="J179" s="128">
        <f t="shared" si="10"/>
        <v>0</v>
      </c>
      <c r="K179" s="125" t="s">
        <v>1</v>
      </c>
      <c r="L179" s="25"/>
      <c r="M179" s="129" t="s">
        <v>1</v>
      </c>
      <c r="N179" s="130" t="s">
        <v>34</v>
      </c>
      <c r="O179" s="131">
        <v>0</v>
      </c>
      <c r="P179" s="131">
        <f t="shared" si="11"/>
        <v>0</v>
      </c>
      <c r="Q179" s="131">
        <v>0</v>
      </c>
      <c r="R179" s="131">
        <f t="shared" si="12"/>
        <v>0</v>
      </c>
      <c r="S179" s="131">
        <v>0</v>
      </c>
      <c r="T179" s="132">
        <f t="shared" si="13"/>
        <v>0</v>
      </c>
      <c r="AR179" s="133" t="s">
        <v>157</v>
      </c>
      <c r="AT179" s="133" t="s">
        <v>153</v>
      </c>
      <c r="AU179" s="133" t="s">
        <v>78</v>
      </c>
      <c r="AY179" s="13" t="s">
        <v>152</v>
      </c>
      <c r="BE179" s="134">
        <f t="shared" si="14"/>
        <v>0</v>
      </c>
      <c r="BF179" s="134">
        <f t="shared" si="15"/>
        <v>0</v>
      </c>
      <c r="BG179" s="134">
        <f t="shared" si="16"/>
        <v>0</v>
      </c>
      <c r="BH179" s="134">
        <f t="shared" si="17"/>
        <v>0</v>
      </c>
      <c r="BI179" s="134">
        <f t="shared" si="18"/>
        <v>0</v>
      </c>
      <c r="BJ179" s="13" t="s">
        <v>76</v>
      </c>
      <c r="BK179" s="134">
        <f t="shared" si="19"/>
        <v>0</v>
      </c>
      <c r="BL179" s="13" t="s">
        <v>157</v>
      </c>
      <c r="BM179" s="133" t="s">
        <v>285</v>
      </c>
    </row>
    <row r="180" spans="2:65" s="1" customFormat="1" ht="16.5" customHeight="1" x14ac:dyDescent="0.2">
      <c r="B180" s="122"/>
      <c r="C180" s="123" t="s">
        <v>210</v>
      </c>
      <c r="D180" s="123" t="s">
        <v>153</v>
      </c>
      <c r="E180" s="124" t="s">
        <v>1034</v>
      </c>
      <c r="F180" s="125" t="s">
        <v>1035</v>
      </c>
      <c r="G180" s="126" t="s">
        <v>198</v>
      </c>
      <c r="H180" s="127">
        <v>2</v>
      </c>
      <c r="I180" s="128"/>
      <c r="J180" s="128">
        <f t="shared" si="10"/>
        <v>0</v>
      </c>
      <c r="K180" s="125" t="s">
        <v>1</v>
      </c>
      <c r="L180" s="25"/>
      <c r="M180" s="129" t="s">
        <v>1</v>
      </c>
      <c r="N180" s="130" t="s">
        <v>34</v>
      </c>
      <c r="O180" s="131">
        <v>0</v>
      </c>
      <c r="P180" s="131">
        <f t="shared" si="11"/>
        <v>0</v>
      </c>
      <c r="Q180" s="131">
        <v>0</v>
      </c>
      <c r="R180" s="131">
        <f t="shared" si="12"/>
        <v>0</v>
      </c>
      <c r="S180" s="131">
        <v>0</v>
      </c>
      <c r="T180" s="132">
        <f t="shared" si="13"/>
        <v>0</v>
      </c>
      <c r="AR180" s="133" t="s">
        <v>157</v>
      </c>
      <c r="AT180" s="133" t="s">
        <v>153</v>
      </c>
      <c r="AU180" s="133" t="s">
        <v>78</v>
      </c>
      <c r="AY180" s="13" t="s">
        <v>152</v>
      </c>
      <c r="BE180" s="134">
        <f t="shared" si="14"/>
        <v>0</v>
      </c>
      <c r="BF180" s="134">
        <f t="shared" si="15"/>
        <v>0</v>
      </c>
      <c r="BG180" s="134">
        <f t="shared" si="16"/>
        <v>0</v>
      </c>
      <c r="BH180" s="134">
        <f t="shared" si="17"/>
        <v>0</v>
      </c>
      <c r="BI180" s="134">
        <f t="shared" si="18"/>
        <v>0</v>
      </c>
      <c r="BJ180" s="13" t="s">
        <v>76</v>
      </c>
      <c r="BK180" s="134">
        <f t="shared" si="19"/>
        <v>0</v>
      </c>
      <c r="BL180" s="13" t="s">
        <v>157</v>
      </c>
      <c r="BM180" s="133" t="s">
        <v>289</v>
      </c>
    </row>
    <row r="181" spans="2:65" s="1" customFormat="1" ht="16.5" customHeight="1" x14ac:dyDescent="0.2">
      <c r="B181" s="122"/>
      <c r="C181" s="123" t="s">
        <v>210</v>
      </c>
      <c r="D181" s="123" t="s">
        <v>153</v>
      </c>
      <c r="E181" s="124" t="s">
        <v>1036</v>
      </c>
      <c r="F181" s="125" t="s">
        <v>1019</v>
      </c>
      <c r="G181" s="126" t="s">
        <v>198</v>
      </c>
      <c r="H181" s="127">
        <v>25</v>
      </c>
      <c r="I181" s="128"/>
      <c r="J181" s="128">
        <f t="shared" si="10"/>
        <v>0</v>
      </c>
      <c r="K181" s="125" t="s">
        <v>1</v>
      </c>
      <c r="L181" s="25"/>
      <c r="M181" s="129" t="s">
        <v>1</v>
      </c>
      <c r="N181" s="130" t="s">
        <v>34</v>
      </c>
      <c r="O181" s="131">
        <v>0</v>
      </c>
      <c r="P181" s="131">
        <f t="shared" si="11"/>
        <v>0</v>
      </c>
      <c r="Q181" s="131">
        <v>0</v>
      </c>
      <c r="R181" s="131">
        <f t="shared" si="12"/>
        <v>0</v>
      </c>
      <c r="S181" s="131">
        <v>0</v>
      </c>
      <c r="T181" s="132">
        <f t="shared" si="13"/>
        <v>0</v>
      </c>
      <c r="AR181" s="133" t="s">
        <v>157</v>
      </c>
      <c r="AT181" s="133" t="s">
        <v>153</v>
      </c>
      <c r="AU181" s="133" t="s">
        <v>78</v>
      </c>
      <c r="AY181" s="13" t="s">
        <v>152</v>
      </c>
      <c r="BE181" s="134">
        <f t="shared" si="14"/>
        <v>0</v>
      </c>
      <c r="BF181" s="134">
        <f t="shared" si="15"/>
        <v>0</v>
      </c>
      <c r="BG181" s="134">
        <f t="shared" si="16"/>
        <v>0</v>
      </c>
      <c r="BH181" s="134">
        <f t="shared" si="17"/>
        <v>0</v>
      </c>
      <c r="BI181" s="134">
        <f t="shared" si="18"/>
        <v>0</v>
      </c>
      <c r="BJ181" s="13" t="s">
        <v>76</v>
      </c>
      <c r="BK181" s="134">
        <f t="shared" si="19"/>
        <v>0</v>
      </c>
      <c r="BL181" s="13" t="s">
        <v>157</v>
      </c>
      <c r="BM181" s="133" t="s">
        <v>292</v>
      </c>
    </row>
    <row r="182" spans="2:65" s="10" customFormat="1" ht="25.9" customHeight="1" x14ac:dyDescent="0.2">
      <c r="B182" s="113"/>
      <c r="D182" s="114" t="s">
        <v>68</v>
      </c>
      <c r="E182" s="115" t="s">
        <v>1037</v>
      </c>
      <c r="F182" s="115" t="s">
        <v>1038</v>
      </c>
      <c r="J182" s="116">
        <f>BK182</f>
        <v>0</v>
      </c>
      <c r="L182" s="113"/>
      <c r="M182" s="117"/>
      <c r="P182" s="118">
        <f>P183+SUM(P184:P196)</f>
        <v>0</v>
      </c>
      <c r="R182" s="118">
        <f>R183+SUM(R184:R196)</f>
        <v>0</v>
      </c>
      <c r="T182" s="119">
        <f>T183+SUM(T184:T196)</f>
        <v>0</v>
      </c>
      <c r="AR182" s="114" t="s">
        <v>76</v>
      </c>
      <c r="AT182" s="120" t="s">
        <v>68</v>
      </c>
      <c r="AU182" s="120" t="s">
        <v>69</v>
      </c>
      <c r="AY182" s="114" t="s">
        <v>152</v>
      </c>
      <c r="BK182" s="121">
        <f>BK183+SUM(BK184:BK196)</f>
        <v>0</v>
      </c>
    </row>
    <row r="183" spans="2:65" s="1" customFormat="1" ht="21.75" customHeight="1" x14ac:dyDescent="0.2">
      <c r="B183" s="122"/>
      <c r="C183" s="123" t="s">
        <v>76</v>
      </c>
      <c r="D183" s="123" t="s">
        <v>153</v>
      </c>
      <c r="E183" s="124" t="s">
        <v>1039</v>
      </c>
      <c r="F183" s="125" t="s">
        <v>1040</v>
      </c>
      <c r="G183" s="126" t="s">
        <v>201</v>
      </c>
      <c r="H183" s="127">
        <v>18</v>
      </c>
      <c r="I183" s="128"/>
      <c r="J183" s="128">
        <f>ROUND(I183*H183,2)</f>
        <v>0</v>
      </c>
      <c r="K183" s="125" t="s">
        <v>1</v>
      </c>
      <c r="L183" s="25"/>
      <c r="M183" s="129" t="s">
        <v>1</v>
      </c>
      <c r="N183" s="130" t="s">
        <v>34</v>
      </c>
      <c r="O183" s="131">
        <v>0</v>
      </c>
      <c r="P183" s="131">
        <f>O183*H183</f>
        <v>0</v>
      </c>
      <c r="Q183" s="131">
        <v>0</v>
      </c>
      <c r="R183" s="131">
        <f>Q183*H183</f>
        <v>0</v>
      </c>
      <c r="S183" s="131">
        <v>0</v>
      </c>
      <c r="T183" s="132">
        <f>S183*H183</f>
        <v>0</v>
      </c>
      <c r="AR183" s="133" t="s">
        <v>157</v>
      </c>
      <c r="AT183" s="133" t="s">
        <v>153</v>
      </c>
      <c r="AU183" s="133" t="s">
        <v>76</v>
      </c>
      <c r="AY183" s="13" t="s">
        <v>152</v>
      </c>
      <c r="BE183" s="134">
        <f>IF(N183="základní",J183,0)</f>
        <v>0</v>
      </c>
      <c r="BF183" s="134">
        <f>IF(N183="snížená",J183,0)</f>
        <v>0</v>
      </c>
      <c r="BG183" s="134">
        <f>IF(N183="zákl. přenesená",J183,0)</f>
        <v>0</v>
      </c>
      <c r="BH183" s="134">
        <f>IF(N183="sníž. přenesená",J183,0)</f>
        <v>0</v>
      </c>
      <c r="BI183" s="134">
        <f>IF(N183="nulová",J183,0)</f>
        <v>0</v>
      </c>
      <c r="BJ183" s="13" t="s">
        <v>76</v>
      </c>
      <c r="BK183" s="134">
        <f>ROUND(I183*H183,2)</f>
        <v>0</v>
      </c>
      <c r="BL183" s="13" t="s">
        <v>157</v>
      </c>
      <c r="BM183" s="133" t="s">
        <v>295</v>
      </c>
    </row>
    <row r="184" spans="2:65" s="1" customFormat="1" ht="29.25" x14ac:dyDescent="0.2">
      <c r="B184" s="25"/>
      <c r="D184" s="145" t="s">
        <v>1041</v>
      </c>
      <c r="F184" s="146" t="s">
        <v>1042</v>
      </c>
      <c r="L184" s="25"/>
      <c r="M184" s="147"/>
      <c r="T184" s="49"/>
      <c r="AT184" s="13" t="s">
        <v>1041</v>
      </c>
      <c r="AU184" s="13" t="s">
        <v>76</v>
      </c>
    </row>
    <row r="185" spans="2:65" s="1" customFormat="1" ht="21.75" customHeight="1" x14ac:dyDescent="0.2">
      <c r="B185" s="122"/>
      <c r="C185" s="123" t="s">
        <v>78</v>
      </c>
      <c r="D185" s="123" t="s">
        <v>153</v>
      </c>
      <c r="E185" s="124" t="s">
        <v>1043</v>
      </c>
      <c r="F185" s="125" t="s">
        <v>1044</v>
      </c>
      <c r="G185" s="126" t="s">
        <v>201</v>
      </c>
      <c r="H185" s="127">
        <v>24</v>
      </c>
      <c r="I185" s="128"/>
      <c r="J185" s="128">
        <f>ROUND(I185*H185,2)</f>
        <v>0</v>
      </c>
      <c r="K185" s="125" t="s">
        <v>1</v>
      </c>
      <c r="L185" s="25"/>
      <c r="M185" s="129" t="s">
        <v>1</v>
      </c>
      <c r="N185" s="130" t="s">
        <v>34</v>
      </c>
      <c r="O185" s="131">
        <v>0</v>
      </c>
      <c r="P185" s="131">
        <f>O185*H185</f>
        <v>0</v>
      </c>
      <c r="Q185" s="131">
        <v>0</v>
      </c>
      <c r="R185" s="131">
        <f>Q185*H185</f>
        <v>0</v>
      </c>
      <c r="S185" s="131">
        <v>0</v>
      </c>
      <c r="T185" s="132">
        <f>S185*H185</f>
        <v>0</v>
      </c>
      <c r="AR185" s="133" t="s">
        <v>157</v>
      </c>
      <c r="AT185" s="133" t="s">
        <v>153</v>
      </c>
      <c r="AU185" s="133" t="s">
        <v>76</v>
      </c>
      <c r="AY185" s="13" t="s">
        <v>152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13" t="s">
        <v>76</v>
      </c>
      <c r="BK185" s="134">
        <f>ROUND(I185*H185,2)</f>
        <v>0</v>
      </c>
      <c r="BL185" s="13" t="s">
        <v>157</v>
      </c>
      <c r="BM185" s="133" t="s">
        <v>297</v>
      </c>
    </row>
    <row r="186" spans="2:65" s="1" customFormat="1" ht="29.25" x14ac:dyDescent="0.2">
      <c r="B186" s="25"/>
      <c r="D186" s="145" t="s">
        <v>1041</v>
      </c>
      <c r="F186" s="146" t="s">
        <v>1042</v>
      </c>
      <c r="L186" s="25"/>
      <c r="M186" s="147"/>
      <c r="T186" s="49"/>
      <c r="AT186" s="13" t="s">
        <v>1041</v>
      </c>
      <c r="AU186" s="13" t="s">
        <v>76</v>
      </c>
    </row>
    <row r="187" spans="2:65" s="1" customFormat="1" ht="16.5" customHeight="1" x14ac:dyDescent="0.2">
      <c r="B187" s="122"/>
      <c r="C187" s="123" t="s">
        <v>160</v>
      </c>
      <c r="D187" s="123" t="s">
        <v>153</v>
      </c>
      <c r="E187" s="124" t="s">
        <v>1045</v>
      </c>
      <c r="F187" s="125" t="s">
        <v>1046</v>
      </c>
      <c r="G187" s="126" t="s">
        <v>201</v>
      </c>
      <c r="H187" s="127">
        <v>4</v>
      </c>
      <c r="I187" s="128"/>
      <c r="J187" s="128">
        <f>ROUND(I187*H187,2)</f>
        <v>0</v>
      </c>
      <c r="K187" s="125" t="s">
        <v>1</v>
      </c>
      <c r="L187" s="25"/>
      <c r="M187" s="129" t="s">
        <v>1</v>
      </c>
      <c r="N187" s="130" t="s">
        <v>34</v>
      </c>
      <c r="O187" s="131">
        <v>0</v>
      </c>
      <c r="P187" s="131">
        <f>O187*H187</f>
        <v>0</v>
      </c>
      <c r="Q187" s="131">
        <v>0</v>
      </c>
      <c r="R187" s="131">
        <f>Q187*H187</f>
        <v>0</v>
      </c>
      <c r="S187" s="131">
        <v>0</v>
      </c>
      <c r="T187" s="132">
        <f>S187*H187</f>
        <v>0</v>
      </c>
      <c r="AR187" s="133" t="s">
        <v>157</v>
      </c>
      <c r="AT187" s="133" t="s">
        <v>153</v>
      </c>
      <c r="AU187" s="133" t="s">
        <v>76</v>
      </c>
      <c r="AY187" s="13" t="s">
        <v>152</v>
      </c>
      <c r="BE187" s="134">
        <f>IF(N187="základní",J187,0)</f>
        <v>0</v>
      </c>
      <c r="BF187" s="134">
        <f>IF(N187="snížená",J187,0)</f>
        <v>0</v>
      </c>
      <c r="BG187" s="134">
        <f>IF(N187="zákl. přenesená",J187,0)</f>
        <v>0</v>
      </c>
      <c r="BH187" s="134">
        <f>IF(N187="sníž. přenesená",J187,0)</f>
        <v>0</v>
      </c>
      <c r="BI187" s="134">
        <f>IF(N187="nulová",J187,0)</f>
        <v>0</v>
      </c>
      <c r="BJ187" s="13" t="s">
        <v>76</v>
      </c>
      <c r="BK187" s="134">
        <f>ROUND(I187*H187,2)</f>
        <v>0</v>
      </c>
      <c r="BL187" s="13" t="s">
        <v>157</v>
      </c>
      <c r="BM187" s="133" t="s">
        <v>300</v>
      </c>
    </row>
    <row r="188" spans="2:65" s="1" customFormat="1" ht="29.25" x14ac:dyDescent="0.2">
      <c r="B188" s="25"/>
      <c r="D188" s="145" t="s">
        <v>1041</v>
      </c>
      <c r="F188" s="146" t="s">
        <v>1042</v>
      </c>
      <c r="L188" s="25"/>
      <c r="M188" s="147"/>
      <c r="T188" s="49"/>
      <c r="AT188" s="13" t="s">
        <v>1041</v>
      </c>
      <c r="AU188" s="13" t="s">
        <v>76</v>
      </c>
    </row>
    <row r="189" spans="2:65" s="1" customFormat="1" ht="16.5" customHeight="1" x14ac:dyDescent="0.2">
      <c r="B189" s="122"/>
      <c r="C189" s="123" t="s">
        <v>157</v>
      </c>
      <c r="D189" s="123" t="s">
        <v>153</v>
      </c>
      <c r="E189" s="124" t="s">
        <v>1047</v>
      </c>
      <c r="F189" s="125" t="s">
        <v>1048</v>
      </c>
      <c r="G189" s="126" t="s">
        <v>201</v>
      </c>
      <c r="H189" s="127">
        <v>7</v>
      </c>
      <c r="I189" s="128"/>
      <c r="J189" s="128">
        <f>ROUND(I189*H189,2)</f>
        <v>0</v>
      </c>
      <c r="K189" s="125" t="s">
        <v>1</v>
      </c>
      <c r="L189" s="25"/>
      <c r="M189" s="129" t="s">
        <v>1</v>
      </c>
      <c r="N189" s="130" t="s">
        <v>34</v>
      </c>
      <c r="O189" s="131">
        <v>0</v>
      </c>
      <c r="P189" s="131">
        <f>O189*H189</f>
        <v>0</v>
      </c>
      <c r="Q189" s="131">
        <v>0</v>
      </c>
      <c r="R189" s="131">
        <f>Q189*H189</f>
        <v>0</v>
      </c>
      <c r="S189" s="131">
        <v>0</v>
      </c>
      <c r="T189" s="132">
        <f>S189*H189</f>
        <v>0</v>
      </c>
      <c r="AR189" s="133" t="s">
        <v>157</v>
      </c>
      <c r="AT189" s="133" t="s">
        <v>153</v>
      </c>
      <c r="AU189" s="133" t="s">
        <v>76</v>
      </c>
      <c r="AY189" s="13" t="s">
        <v>152</v>
      </c>
      <c r="BE189" s="134">
        <f>IF(N189="základní",J189,0)</f>
        <v>0</v>
      </c>
      <c r="BF189" s="134">
        <f>IF(N189="snížená",J189,0)</f>
        <v>0</v>
      </c>
      <c r="BG189" s="134">
        <f>IF(N189="zákl. přenesená",J189,0)</f>
        <v>0</v>
      </c>
      <c r="BH189" s="134">
        <f>IF(N189="sníž. přenesená",J189,0)</f>
        <v>0</v>
      </c>
      <c r="BI189" s="134">
        <f>IF(N189="nulová",J189,0)</f>
        <v>0</v>
      </c>
      <c r="BJ189" s="13" t="s">
        <v>76</v>
      </c>
      <c r="BK189" s="134">
        <f>ROUND(I189*H189,2)</f>
        <v>0</v>
      </c>
      <c r="BL189" s="13" t="s">
        <v>157</v>
      </c>
      <c r="BM189" s="133" t="s">
        <v>302</v>
      </c>
    </row>
    <row r="190" spans="2:65" s="1" customFormat="1" ht="29.25" x14ac:dyDescent="0.2">
      <c r="B190" s="25"/>
      <c r="D190" s="145" t="s">
        <v>1041</v>
      </c>
      <c r="F190" s="146" t="s">
        <v>1042</v>
      </c>
      <c r="L190" s="25"/>
      <c r="M190" s="147"/>
      <c r="T190" s="49"/>
      <c r="AT190" s="13" t="s">
        <v>1041</v>
      </c>
      <c r="AU190" s="13" t="s">
        <v>76</v>
      </c>
    </row>
    <row r="191" spans="2:65" s="1" customFormat="1" ht="16.5" customHeight="1" x14ac:dyDescent="0.2">
      <c r="B191" s="122"/>
      <c r="C191" s="123" t="s">
        <v>164</v>
      </c>
      <c r="D191" s="123" t="s">
        <v>153</v>
      </c>
      <c r="E191" s="124" t="s">
        <v>1049</v>
      </c>
      <c r="F191" s="125" t="s">
        <v>1050</v>
      </c>
      <c r="G191" s="126" t="s">
        <v>201</v>
      </c>
      <c r="H191" s="127">
        <v>2</v>
      </c>
      <c r="I191" s="128"/>
      <c r="J191" s="128">
        <f>ROUND(I191*H191,2)</f>
        <v>0</v>
      </c>
      <c r="K191" s="125" t="s">
        <v>1</v>
      </c>
      <c r="L191" s="25"/>
      <c r="M191" s="129" t="s">
        <v>1</v>
      </c>
      <c r="N191" s="130" t="s">
        <v>34</v>
      </c>
      <c r="O191" s="131">
        <v>0</v>
      </c>
      <c r="P191" s="131">
        <f>O191*H191</f>
        <v>0</v>
      </c>
      <c r="Q191" s="131">
        <v>0</v>
      </c>
      <c r="R191" s="131">
        <f>Q191*H191</f>
        <v>0</v>
      </c>
      <c r="S191" s="131">
        <v>0</v>
      </c>
      <c r="T191" s="132">
        <f>S191*H191</f>
        <v>0</v>
      </c>
      <c r="AR191" s="133" t="s">
        <v>157</v>
      </c>
      <c r="AT191" s="133" t="s">
        <v>153</v>
      </c>
      <c r="AU191" s="133" t="s">
        <v>76</v>
      </c>
      <c r="AY191" s="13" t="s">
        <v>152</v>
      </c>
      <c r="BE191" s="134">
        <f>IF(N191="základní",J191,0)</f>
        <v>0</v>
      </c>
      <c r="BF191" s="134">
        <f>IF(N191="snížená",J191,0)</f>
        <v>0</v>
      </c>
      <c r="BG191" s="134">
        <f>IF(N191="zákl. přenesená",J191,0)</f>
        <v>0</v>
      </c>
      <c r="BH191" s="134">
        <f>IF(N191="sníž. přenesená",J191,0)</f>
        <v>0</v>
      </c>
      <c r="BI191" s="134">
        <f>IF(N191="nulová",J191,0)</f>
        <v>0</v>
      </c>
      <c r="BJ191" s="13" t="s">
        <v>76</v>
      </c>
      <c r="BK191" s="134">
        <f>ROUND(I191*H191,2)</f>
        <v>0</v>
      </c>
      <c r="BL191" s="13" t="s">
        <v>157</v>
      </c>
      <c r="BM191" s="133" t="s">
        <v>306</v>
      </c>
    </row>
    <row r="192" spans="2:65" s="1" customFormat="1" ht="29.25" x14ac:dyDescent="0.2">
      <c r="B192" s="25"/>
      <c r="D192" s="145" t="s">
        <v>1041</v>
      </c>
      <c r="F192" s="146" t="s">
        <v>1042</v>
      </c>
      <c r="L192" s="25"/>
      <c r="M192" s="147"/>
      <c r="T192" s="49"/>
      <c r="AT192" s="13" t="s">
        <v>1041</v>
      </c>
      <c r="AU192" s="13" t="s">
        <v>76</v>
      </c>
    </row>
    <row r="193" spans="2:65" s="1" customFormat="1" ht="16.5" customHeight="1" x14ac:dyDescent="0.2">
      <c r="B193" s="122"/>
      <c r="C193" s="123" t="s">
        <v>162</v>
      </c>
      <c r="D193" s="123" t="s">
        <v>153</v>
      </c>
      <c r="E193" s="124" t="s">
        <v>1051</v>
      </c>
      <c r="F193" s="125" t="s">
        <v>1052</v>
      </c>
      <c r="G193" s="126" t="s">
        <v>201</v>
      </c>
      <c r="H193" s="127">
        <v>22</v>
      </c>
      <c r="I193" s="128"/>
      <c r="J193" s="128">
        <f>ROUND(I193*H193,2)</f>
        <v>0</v>
      </c>
      <c r="K193" s="125" t="s">
        <v>1</v>
      </c>
      <c r="L193" s="25"/>
      <c r="M193" s="129" t="s">
        <v>1</v>
      </c>
      <c r="N193" s="130" t="s">
        <v>34</v>
      </c>
      <c r="O193" s="131">
        <v>0</v>
      </c>
      <c r="P193" s="131">
        <f>O193*H193</f>
        <v>0</v>
      </c>
      <c r="Q193" s="131">
        <v>0</v>
      </c>
      <c r="R193" s="131">
        <f>Q193*H193</f>
        <v>0</v>
      </c>
      <c r="S193" s="131">
        <v>0</v>
      </c>
      <c r="T193" s="132">
        <f>S193*H193</f>
        <v>0</v>
      </c>
      <c r="AR193" s="133" t="s">
        <v>157</v>
      </c>
      <c r="AT193" s="133" t="s">
        <v>153</v>
      </c>
      <c r="AU193" s="133" t="s">
        <v>76</v>
      </c>
      <c r="AY193" s="13" t="s">
        <v>152</v>
      </c>
      <c r="BE193" s="134">
        <f>IF(N193="základní",J193,0)</f>
        <v>0</v>
      </c>
      <c r="BF193" s="134">
        <f>IF(N193="snížená",J193,0)</f>
        <v>0</v>
      </c>
      <c r="BG193" s="134">
        <f>IF(N193="zákl. přenesená",J193,0)</f>
        <v>0</v>
      </c>
      <c r="BH193" s="134">
        <f>IF(N193="sníž. přenesená",J193,0)</f>
        <v>0</v>
      </c>
      <c r="BI193" s="134">
        <f>IF(N193="nulová",J193,0)</f>
        <v>0</v>
      </c>
      <c r="BJ193" s="13" t="s">
        <v>76</v>
      </c>
      <c r="BK193" s="134">
        <f>ROUND(I193*H193,2)</f>
        <v>0</v>
      </c>
      <c r="BL193" s="13" t="s">
        <v>157</v>
      </c>
      <c r="BM193" s="133" t="s">
        <v>309</v>
      </c>
    </row>
    <row r="194" spans="2:65" s="1" customFormat="1" ht="29.25" x14ac:dyDescent="0.2">
      <c r="B194" s="25"/>
      <c r="D194" s="145" t="s">
        <v>1041</v>
      </c>
      <c r="F194" s="146" t="s">
        <v>1042</v>
      </c>
      <c r="L194" s="25"/>
      <c r="M194" s="147"/>
      <c r="T194" s="49"/>
      <c r="AT194" s="13" t="s">
        <v>1041</v>
      </c>
      <c r="AU194" s="13" t="s">
        <v>76</v>
      </c>
    </row>
    <row r="195" spans="2:65" s="1" customFormat="1" ht="16.5" customHeight="1" x14ac:dyDescent="0.2">
      <c r="B195" s="25"/>
      <c r="C195" s="123" t="s">
        <v>1505</v>
      </c>
      <c r="D195" s="123" t="s">
        <v>153</v>
      </c>
      <c r="E195" s="124" t="s">
        <v>1140</v>
      </c>
      <c r="F195" s="125" t="s">
        <v>1506</v>
      </c>
      <c r="G195" s="126" t="s">
        <v>201</v>
      </c>
      <c r="H195" s="127">
        <v>6</v>
      </c>
      <c r="I195" s="128"/>
      <c r="J195" s="128">
        <f>ROUND(I195*H195,2)</f>
        <v>0</v>
      </c>
      <c r="L195" s="25"/>
      <c r="M195" s="147"/>
      <c r="N195" s="130" t="s">
        <v>34</v>
      </c>
      <c r="O195" s="131">
        <v>0</v>
      </c>
      <c r="P195" s="131">
        <f>O195*H195</f>
        <v>0</v>
      </c>
      <c r="Q195" s="131">
        <v>0</v>
      </c>
      <c r="R195" s="131">
        <f>Q195*H195</f>
        <v>0</v>
      </c>
      <c r="S195" s="131">
        <v>0</v>
      </c>
      <c r="T195" s="132">
        <f>S195*H195</f>
        <v>0</v>
      </c>
      <c r="AR195" s="133" t="s">
        <v>157</v>
      </c>
      <c r="AT195" s="133" t="s">
        <v>153</v>
      </c>
      <c r="AU195" s="133" t="s">
        <v>76</v>
      </c>
      <c r="AY195" s="13" t="s">
        <v>152</v>
      </c>
      <c r="BE195" s="134">
        <f>IF(N195="základní",J195,0)</f>
        <v>0</v>
      </c>
      <c r="BF195" s="134">
        <f>IF(N195="snížená",J195,0)</f>
        <v>0</v>
      </c>
      <c r="BG195" s="134">
        <f>IF(N195="zákl. přenesená",J195,0)</f>
        <v>0</v>
      </c>
      <c r="BH195" s="134">
        <f>IF(N195="sníž. přenesená",J195,0)</f>
        <v>0</v>
      </c>
      <c r="BI195" s="134">
        <f>IF(N195="nulová",J195,0)</f>
        <v>0</v>
      </c>
      <c r="BJ195" s="13" t="s">
        <v>76</v>
      </c>
      <c r="BK195" s="134">
        <f>ROUND(I195*H195,2)</f>
        <v>0</v>
      </c>
      <c r="BL195" s="13" t="s">
        <v>157</v>
      </c>
      <c r="BM195" s="133" t="s">
        <v>309</v>
      </c>
    </row>
    <row r="196" spans="2:65" s="10" customFormat="1" ht="22.9" customHeight="1" x14ac:dyDescent="0.2">
      <c r="B196" s="113"/>
      <c r="D196" s="114" t="s">
        <v>68</v>
      </c>
      <c r="E196" s="143" t="s">
        <v>927</v>
      </c>
      <c r="F196" s="143" t="s">
        <v>970</v>
      </c>
      <c r="J196" s="144">
        <f>BK196</f>
        <v>0</v>
      </c>
      <c r="L196" s="113"/>
      <c r="M196" s="117"/>
      <c r="P196" s="118">
        <f>SUM(P197:P199)</f>
        <v>0</v>
      </c>
      <c r="R196" s="118">
        <f>SUM(R197:R199)</f>
        <v>0</v>
      </c>
      <c r="T196" s="119">
        <f>SUM(T197:T199)</f>
        <v>0</v>
      </c>
      <c r="AR196" s="114" t="s">
        <v>76</v>
      </c>
      <c r="AT196" s="120" t="s">
        <v>68</v>
      </c>
      <c r="AU196" s="120" t="s">
        <v>76</v>
      </c>
      <c r="AY196" s="114" t="s">
        <v>152</v>
      </c>
      <c r="BK196" s="121">
        <f>SUM(BK197:BK199)</f>
        <v>0</v>
      </c>
    </row>
    <row r="197" spans="2:65" s="1" customFormat="1" ht="16.5" customHeight="1" x14ac:dyDescent="0.2">
      <c r="B197" s="122"/>
      <c r="C197" s="123" t="s">
        <v>172</v>
      </c>
      <c r="D197" s="123" t="s">
        <v>153</v>
      </c>
      <c r="E197" s="124" t="s">
        <v>1053</v>
      </c>
      <c r="F197" s="125" t="s">
        <v>1054</v>
      </c>
      <c r="G197" s="126" t="s">
        <v>201</v>
      </c>
      <c r="H197" s="127">
        <v>42</v>
      </c>
      <c r="I197" s="128"/>
      <c r="J197" s="128">
        <f>ROUND(I197*H197,2)</f>
        <v>0</v>
      </c>
      <c r="K197" s="125" t="s">
        <v>1</v>
      </c>
      <c r="L197" s="25"/>
      <c r="M197" s="129" t="s">
        <v>1</v>
      </c>
      <c r="N197" s="130" t="s">
        <v>34</v>
      </c>
      <c r="O197" s="131">
        <v>0</v>
      </c>
      <c r="P197" s="131">
        <f>O197*H197</f>
        <v>0</v>
      </c>
      <c r="Q197" s="131">
        <v>0</v>
      </c>
      <c r="R197" s="131">
        <f>Q197*H197</f>
        <v>0</v>
      </c>
      <c r="S197" s="131">
        <v>0</v>
      </c>
      <c r="T197" s="132">
        <f>S197*H197</f>
        <v>0</v>
      </c>
      <c r="AR197" s="133" t="s">
        <v>157</v>
      </c>
      <c r="AT197" s="133" t="s">
        <v>153</v>
      </c>
      <c r="AU197" s="133" t="s">
        <v>78</v>
      </c>
      <c r="AY197" s="13" t="s">
        <v>152</v>
      </c>
      <c r="BE197" s="134">
        <f>IF(N197="základní",J197,0)</f>
        <v>0</v>
      </c>
      <c r="BF197" s="134">
        <f>IF(N197="snížená",J197,0)</f>
        <v>0</v>
      </c>
      <c r="BG197" s="134">
        <f>IF(N197="zákl. přenesená",J197,0)</f>
        <v>0</v>
      </c>
      <c r="BH197" s="134">
        <f>IF(N197="sníž. přenesená",J197,0)</f>
        <v>0</v>
      </c>
      <c r="BI197" s="134">
        <f>IF(N197="nulová",J197,0)</f>
        <v>0</v>
      </c>
      <c r="BJ197" s="13" t="s">
        <v>76</v>
      </c>
      <c r="BK197" s="134">
        <f>ROUND(I197*H197,2)</f>
        <v>0</v>
      </c>
      <c r="BL197" s="13" t="s">
        <v>157</v>
      </c>
      <c r="BM197" s="133" t="s">
        <v>313</v>
      </c>
    </row>
    <row r="198" spans="2:65" s="1" customFormat="1" ht="16.5" customHeight="1" x14ac:dyDescent="0.2">
      <c r="B198" s="122"/>
      <c r="C198" s="123" t="s">
        <v>163</v>
      </c>
      <c r="D198" s="123" t="s">
        <v>153</v>
      </c>
      <c r="E198" s="124" t="s">
        <v>1055</v>
      </c>
      <c r="F198" s="125" t="s">
        <v>1056</v>
      </c>
      <c r="G198" s="126" t="s">
        <v>201</v>
      </c>
      <c r="H198" s="127">
        <v>13</v>
      </c>
      <c r="I198" s="128"/>
      <c r="J198" s="128">
        <f>ROUND(I198*H198,2)</f>
        <v>0</v>
      </c>
      <c r="K198" s="125" t="s">
        <v>1</v>
      </c>
      <c r="L198" s="25"/>
      <c r="M198" s="129" t="s">
        <v>1</v>
      </c>
      <c r="N198" s="130" t="s">
        <v>34</v>
      </c>
      <c r="O198" s="131">
        <v>0</v>
      </c>
      <c r="P198" s="131">
        <f>O198*H198</f>
        <v>0</v>
      </c>
      <c r="Q198" s="131">
        <v>0</v>
      </c>
      <c r="R198" s="131">
        <f>Q198*H198</f>
        <v>0</v>
      </c>
      <c r="S198" s="131">
        <v>0</v>
      </c>
      <c r="T198" s="132">
        <f>S198*H198</f>
        <v>0</v>
      </c>
      <c r="AR198" s="133" t="s">
        <v>157</v>
      </c>
      <c r="AT198" s="133" t="s">
        <v>153</v>
      </c>
      <c r="AU198" s="133" t="s">
        <v>78</v>
      </c>
      <c r="AY198" s="13" t="s">
        <v>152</v>
      </c>
      <c r="BE198" s="134">
        <f>IF(N198="základní",J198,0)</f>
        <v>0</v>
      </c>
      <c r="BF198" s="134">
        <f>IF(N198="snížená",J198,0)</f>
        <v>0</v>
      </c>
      <c r="BG198" s="134">
        <f>IF(N198="zákl. přenesená",J198,0)</f>
        <v>0</v>
      </c>
      <c r="BH198" s="134">
        <f>IF(N198="sníž. přenesená",J198,0)</f>
        <v>0</v>
      </c>
      <c r="BI198" s="134">
        <f>IF(N198="nulová",J198,0)</f>
        <v>0</v>
      </c>
      <c r="BJ198" s="13" t="s">
        <v>76</v>
      </c>
      <c r="BK198" s="134">
        <f>ROUND(I198*H198,2)</f>
        <v>0</v>
      </c>
      <c r="BL198" s="13" t="s">
        <v>157</v>
      </c>
      <c r="BM198" s="133" t="s">
        <v>316</v>
      </c>
    </row>
    <row r="199" spans="2:65" s="1" customFormat="1" ht="16.5" customHeight="1" x14ac:dyDescent="0.2">
      <c r="B199" s="122"/>
      <c r="C199" s="123" t="s">
        <v>179</v>
      </c>
      <c r="D199" s="123" t="s">
        <v>153</v>
      </c>
      <c r="E199" s="124" t="s">
        <v>1057</v>
      </c>
      <c r="F199" s="125" t="s">
        <v>1058</v>
      </c>
      <c r="G199" s="126" t="s">
        <v>201</v>
      </c>
      <c r="H199" s="127">
        <v>22</v>
      </c>
      <c r="I199" s="128"/>
      <c r="J199" s="128">
        <f>ROUND(I199*H199,2)</f>
        <v>0</v>
      </c>
      <c r="K199" s="125" t="s">
        <v>1</v>
      </c>
      <c r="L199" s="25"/>
      <c r="M199" s="129" t="s">
        <v>1</v>
      </c>
      <c r="N199" s="130" t="s">
        <v>34</v>
      </c>
      <c r="O199" s="131">
        <v>0</v>
      </c>
      <c r="P199" s="131">
        <f>O199*H199</f>
        <v>0</v>
      </c>
      <c r="Q199" s="131">
        <v>0</v>
      </c>
      <c r="R199" s="131">
        <f>Q199*H199</f>
        <v>0</v>
      </c>
      <c r="S199" s="131">
        <v>0</v>
      </c>
      <c r="T199" s="132">
        <f>S199*H199</f>
        <v>0</v>
      </c>
      <c r="AR199" s="133" t="s">
        <v>157</v>
      </c>
      <c r="AT199" s="133" t="s">
        <v>153</v>
      </c>
      <c r="AU199" s="133" t="s">
        <v>78</v>
      </c>
      <c r="AY199" s="13" t="s">
        <v>152</v>
      </c>
      <c r="BE199" s="134">
        <f>IF(N199="základní",J199,0)</f>
        <v>0</v>
      </c>
      <c r="BF199" s="134">
        <f>IF(N199="snížená",J199,0)</f>
        <v>0</v>
      </c>
      <c r="BG199" s="134">
        <f>IF(N199="zákl. přenesená",J199,0)</f>
        <v>0</v>
      </c>
      <c r="BH199" s="134">
        <f>IF(N199="sníž. přenesená",J199,0)</f>
        <v>0</v>
      </c>
      <c r="BI199" s="134">
        <f>IF(N199="nulová",J199,0)</f>
        <v>0</v>
      </c>
      <c r="BJ199" s="13" t="s">
        <v>76</v>
      </c>
      <c r="BK199" s="134">
        <f>ROUND(I199*H199,2)</f>
        <v>0</v>
      </c>
      <c r="BL199" s="13" t="s">
        <v>157</v>
      </c>
      <c r="BM199" s="133" t="s">
        <v>319</v>
      </c>
    </row>
    <row r="200" spans="2:65" s="10" customFormat="1" ht="25.9" customHeight="1" x14ac:dyDescent="0.2">
      <c r="B200" s="113"/>
      <c r="D200" s="114" t="s">
        <v>68</v>
      </c>
      <c r="E200" s="115" t="s">
        <v>1059</v>
      </c>
      <c r="F200" s="115" t="s">
        <v>1060</v>
      </c>
      <c r="J200" s="116">
        <f>BK200</f>
        <v>0</v>
      </c>
      <c r="L200" s="113"/>
      <c r="M200" s="117"/>
      <c r="P200" s="118">
        <f>SUM(P201:P203)</f>
        <v>0</v>
      </c>
      <c r="R200" s="118">
        <f>SUM(R201:R203)</f>
        <v>0</v>
      </c>
      <c r="T200" s="119">
        <f>SUM(T201:T203)</f>
        <v>0</v>
      </c>
      <c r="AR200" s="114" t="s">
        <v>76</v>
      </c>
      <c r="AT200" s="120" t="s">
        <v>68</v>
      </c>
      <c r="AU200" s="120" t="s">
        <v>69</v>
      </c>
      <c r="AY200" s="114" t="s">
        <v>152</v>
      </c>
      <c r="BK200" s="121">
        <f>SUM(BK201:BK203)</f>
        <v>0</v>
      </c>
    </row>
    <row r="201" spans="2:65" s="1" customFormat="1" ht="37.9" customHeight="1" x14ac:dyDescent="0.2">
      <c r="B201" s="122"/>
      <c r="C201" s="123" t="s">
        <v>76</v>
      </c>
      <c r="D201" s="123" t="s">
        <v>153</v>
      </c>
      <c r="E201" s="124" t="s">
        <v>918</v>
      </c>
      <c r="F201" s="125" t="s">
        <v>1061</v>
      </c>
      <c r="G201" s="126" t="s">
        <v>201</v>
      </c>
      <c r="H201" s="127">
        <v>1</v>
      </c>
      <c r="I201" s="128"/>
      <c r="J201" s="128">
        <f>ROUND(I201*H201,2)</f>
        <v>0</v>
      </c>
      <c r="K201" s="125" t="s">
        <v>1</v>
      </c>
      <c r="L201" s="25"/>
      <c r="M201" s="129" t="s">
        <v>1</v>
      </c>
      <c r="N201" s="130" t="s">
        <v>34</v>
      </c>
      <c r="O201" s="131">
        <v>0</v>
      </c>
      <c r="P201" s="131">
        <f>O201*H201</f>
        <v>0</v>
      </c>
      <c r="Q201" s="131">
        <v>0</v>
      </c>
      <c r="R201" s="131">
        <f>Q201*H201</f>
        <v>0</v>
      </c>
      <c r="S201" s="131">
        <v>0</v>
      </c>
      <c r="T201" s="132">
        <f>S201*H201</f>
        <v>0</v>
      </c>
      <c r="AR201" s="133" t="s">
        <v>157</v>
      </c>
      <c r="AT201" s="133" t="s">
        <v>153</v>
      </c>
      <c r="AU201" s="133" t="s">
        <v>76</v>
      </c>
      <c r="AY201" s="13" t="s">
        <v>152</v>
      </c>
      <c r="BE201" s="134">
        <f>IF(N201="základní",J201,0)</f>
        <v>0</v>
      </c>
      <c r="BF201" s="134">
        <f>IF(N201="snížená",J201,0)</f>
        <v>0</v>
      </c>
      <c r="BG201" s="134">
        <f>IF(N201="zákl. přenesená",J201,0)</f>
        <v>0</v>
      </c>
      <c r="BH201" s="134">
        <f>IF(N201="sníž. přenesená",J201,0)</f>
        <v>0</v>
      </c>
      <c r="BI201" s="134">
        <f>IF(N201="nulová",J201,0)</f>
        <v>0</v>
      </c>
      <c r="BJ201" s="13" t="s">
        <v>76</v>
      </c>
      <c r="BK201" s="134">
        <f>ROUND(I201*H201,2)</f>
        <v>0</v>
      </c>
      <c r="BL201" s="13" t="s">
        <v>157</v>
      </c>
      <c r="BM201" s="133" t="s">
        <v>321</v>
      </c>
    </row>
    <row r="202" spans="2:65" s="1" customFormat="1" ht="19.5" x14ac:dyDescent="0.2">
      <c r="B202" s="25"/>
      <c r="D202" s="145" t="s">
        <v>1041</v>
      </c>
      <c r="F202" s="146" t="s">
        <v>1062</v>
      </c>
      <c r="L202" s="25"/>
      <c r="M202" s="147"/>
      <c r="T202" s="49"/>
      <c r="AT202" s="13" t="s">
        <v>1041</v>
      </c>
      <c r="AU202" s="13" t="s">
        <v>76</v>
      </c>
    </row>
    <row r="203" spans="2:65" s="1" customFormat="1" ht="16.5" customHeight="1" x14ac:dyDescent="0.2">
      <c r="B203" s="122"/>
      <c r="C203" s="123" t="s">
        <v>78</v>
      </c>
      <c r="D203" s="123" t="s">
        <v>153</v>
      </c>
      <c r="E203" s="124" t="s">
        <v>1063</v>
      </c>
      <c r="F203" s="125" t="s">
        <v>1064</v>
      </c>
      <c r="G203" s="126" t="s">
        <v>201</v>
      </c>
      <c r="H203" s="127">
        <v>1</v>
      </c>
      <c r="I203" s="128"/>
      <c r="J203" s="128">
        <f>ROUND(I203*H203,2)</f>
        <v>0</v>
      </c>
      <c r="K203" s="125" t="s">
        <v>1</v>
      </c>
      <c r="L203" s="25"/>
      <c r="M203" s="129" t="s">
        <v>1</v>
      </c>
      <c r="N203" s="130" t="s">
        <v>34</v>
      </c>
      <c r="O203" s="131">
        <v>0</v>
      </c>
      <c r="P203" s="131">
        <f>O203*H203</f>
        <v>0</v>
      </c>
      <c r="Q203" s="131">
        <v>0</v>
      </c>
      <c r="R203" s="131">
        <f>Q203*H203</f>
        <v>0</v>
      </c>
      <c r="S203" s="131">
        <v>0</v>
      </c>
      <c r="T203" s="132">
        <f>S203*H203</f>
        <v>0</v>
      </c>
      <c r="AR203" s="133" t="s">
        <v>157</v>
      </c>
      <c r="AT203" s="133" t="s">
        <v>153</v>
      </c>
      <c r="AU203" s="133" t="s">
        <v>76</v>
      </c>
      <c r="AY203" s="13" t="s">
        <v>152</v>
      </c>
      <c r="BE203" s="134">
        <f>IF(N203="základní",J203,0)</f>
        <v>0</v>
      </c>
      <c r="BF203" s="134">
        <f>IF(N203="snížená",J203,0)</f>
        <v>0</v>
      </c>
      <c r="BG203" s="134">
        <f>IF(N203="zákl. přenesená",J203,0)</f>
        <v>0</v>
      </c>
      <c r="BH203" s="134">
        <f>IF(N203="sníž. přenesená",J203,0)</f>
        <v>0</v>
      </c>
      <c r="BI203" s="134">
        <f>IF(N203="nulová",J203,0)</f>
        <v>0</v>
      </c>
      <c r="BJ203" s="13" t="s">
        <v>76</v>
      </c>
      <c r="BK203" s="134">
        <f>ROUND(I203*H203,2)</f>
        <v>0</v>
      </c>
      <c r="BL203" s="13" t="s">
        <v>157</v>
      </c>
      <c r="BM203" s="133" t="s">
        <v>324</v>
      </c>
    </row>
    <row r="204" spans="2:65" s="10" customFormat="1" ht="25.9" customHeight="1" x14ac:dyDescent="0.2">
      <c r="B204" s="113"/>
      <c r="D204" s="114" t="s">
        <v>68</v>
      </c>
      <c r="E204" s="115" t="s">
        <v>1065</v>
      </c>
      <c r="F204" s="115" t="s">
        <v>1066</v>
      </c>
      <c r="J204" s="116">
        <f>BK204</f>
        <v>0</v>
      </c>
      <c r="L204" s="113"/>
      <c r="M204" s="117"/>
      <c r="P204" s="118">
        <f>P205+SUM(P206:P212)</f>
        <v>0</v>
      </c>
      <c r="R204" s="118">
        <f>R205+SUM(R206:R212)</f>
        <v>0</v>
      </c>
      <c r="T204" s="119">
        <f>T205+SUM(T206:T212)</f>
        <v>0</v>
      </c>
      <c r="AR204" s="114" t="s">
        <v>76</v>
      </c>
      <c r="AT204" s="120" t="s">
        <v>68</v>
      </c>
      <c r="AU204" s="120" t="s">
        <v>69</v>
      </c>
      <c r="AY204" s="114" t="s">
        <v>152</v>
      </c>
      <c r="BK204" s="121">
        <f>BK205+SUM(BK206:BK212)</f>
        <v>0</v>
      </c>
    </row>
    <row r="205" spans="2:65" s="1" customFormat="1" ht="16.5" customHeight="1" x14ac:dyDescent="0.2">
      <c r="B205" s="122"/>
      <c r="C205" s="123" t="s">
        <v>69</v>
      </c>
      <c r="D205" s="123" t="s">
        <v>153</v>
      </c>
      <c r="E205" s="124" t="s">
        <v>1067</v>
      </c>
      <c r="F205" s="125" t="s">
        <v>1068</v>
      </c>
      <c r="G205" s="126" t="s">
        <v>201</v>
      </c>
      <c r="H205" s="127">
        <v>4</v>
      </c>
      <c r="I205" s="128"/>
      <c r="J205" s="128">
        <f t="shared" ref="J205:J211" si="20">ROUND(I205*H205,2)</f>
        <v>0</v>
      </c>
      <c r="K205" s="125" t="s">
        <v>1</v>
      </c>
      <c r="L205" s="25"/>
      <c r="M205" s="129" t="s">
        <v>1</v>
      </c>
      <c r="N205" s="130" t="s">
        <v>34</v>
      </c>
      <c r="O205" s="131">
        <v>0</v>
      </c>
      <c r="P205" s="131">
        <f t="shared" ref="P205:P211" si="21">O205*H205</f>
        <v>0</v>
      </c>
      <c r="Q205" s="131">
        <v>0</v>
      </c>
      <c r="R205" s="131">
        <f t="shared" ref="R205:R211" si="22">Q205*H205</f>
        <v>0</v>
      </c>
      <c r="S205" s="131">
        <v>0</v>
      </c>
      <c r="T205" s="132">
        <f t="shared" ref="T205:T211" si="23">S205*H205</f>
        <v>0</v>
      </c>
      <c r="AR205" s="133" t="s">
        <v>157</v>
      </c>
      <c r="AT205" s="133" t="s">
        <v>153</v>
      </c>
      <c r="AU205" s="133" t="s">
        <v>76</v>
      </c>
      <c r="AY205" s="13" t="s">
        <v>152</v>
      </c>
      <c r="BE205" s="134">
        <f t="shared" ref="BE205:BE211" si="24">IF(N205="základní",J205,0)</f>
        <v>0</v>
      </c>
      <c r="BF205" s="134">
        <f t="shared" ref="BF205:BF211" si="25">IF(N205="snížená",J205,0)</f>
        <v>0</v>
      </c>
      <c r="BG205" s="134">
        <f t="shared" ref="BG205:BG211" si="26">IF(N205="zákl. přenesená",J205,0)</f>
        <v>0</v>
      </c>
      <c r="BH205" s="134">
        <f t="shared" ref="BH205:BH211" si="27">IF(N205="sníž. přenesená",J205,0)</f>
        <v>0</v>
      </c>
      <c r="BI205" s="134">
        <f t="shared" ref="BI205:BI211" si="28">IF(N205="nulová",J205,0)</f>
        <v>0</v>
      </c>
      <c r="BJ205" s="13" t="s">
        <v>76</v>
      </c>
      <c r="BK205" s="134">
        <f t="shared" ref="BK205:BK211" si="29">ROUND(I205*H205,2)</f>
        <v>0</v>
      </c>
      <c r="BL205" s="13" t="s">
        <v>157</v>
      </c>
      <c r="BM205" s="133" t="s">
        <v>326</v>
      </c>
    </row>
    <row r="206" spans="2:65" s="1" customFormat="1" ht="16.5" customHeight="1" x14ac:dyDescent="0.2">
      <c r="B206" s="122"/>
      <c r="C206" s="123" t="s">
        <v>69</v>
      </c>
      <c r="D206" s="123" t="s">
        <v>153</v>
      </c>
      <c r="E206" s="124" t="s">
        <v>1069</v>
      </c>
      <c r="F206" s="125" t="s">
        <v>1070</v>
      </c>
      <c r="G206" s="126" t="s">
        <v>201</v>
      </c>
      <c r="H206" s="127">
        <v>4</v>
      </c>
      <c r="I206" s="128"/>
      <c r="J206" s="128">
        <f t="shared" si="20"/>
        <v>0</v>
      </c>
      <c r="K206" s="125" t="s">
        <v>1</v>
      </c>
      <c r="L206" s="25"/>
      <c r="M206" s="129" t="s">
        <v>1</v>
      </c>
      <c r="N206" s="130" t="s">
        <v>34</v>
      </c>
      <c r="O206" s="131">
        <v>0</v>
      </c>
      <c r="P206" s="131">
        <f t="shared" si="21"/>
        <v>0</v>
      </c>
      <c r="Q206" s="131">
        <v>0</v>
      </c>
      <c r="R206" s="131">
        <f t="shared" si="22"/>
        <v>0</v>
      </c>
      <c r="S206" s="131">
        <v>0</v>
      </c>
      <c r="T206" s="132">
        <f t="shared" si="23"/>
        <v>0</v>
      </c>
      <c r="AR206" s="133" t="s">
        <v>157</v>
      </c>
      <c r="AT206" s="133" t="s">
        <v>153</v>
      </c>
      <c r="AU206" s="133" t="s">
        <v>76</v>
      </c>
      <c r="AY206" s="13" t="s">
        <v>152</v>
      </c>
      <c r="BE206" s="134">
        <f t="shared" si="24"/>
        <v>0</v>
      </c>
      <c r="BF206" s="134">
        <f t="shared" si="25"/>
        <v>0</v>
      </c>
      <c r="BG206" s="134">
        <f t="shared" si="26"/>
        <v>0</v>
      </c>
      <c r="BH206" s="134">
        <f t="shared" si="27"/>
        <v>0</v>
      </c>
      <c r="BI206" s="134">
        <f t="shared" si="28"/>
        <v>0</v>
      </c>
      <c r="BJ206" s="13" t="s">
        <v>76</v>
      </c>
      <c r="BK206" s="134">
        <f t="shared" si="29"/>
        <v>0</v>
      </c>
      <c r="BL206" s="13" t="s">
        <v>157</v>
      </c>
      <c r="BM206" s="133" t="s">
        <v>331</v>
      </c>
    </row>
    <row r="207" spans="2:65" s="1" customFormat="1" ht="16.5" customHeight="1" x14ac:dyDescent="0.2">
      <c r="B207" s="122"/>
      <c r="C207" s="123" t="s">
        <v>69</v>
      </c>
      <c r="D207" s="123" t="s">
        <v>153</v>
      </c>
      <c r="E207" s="124" t="s">
        <v>1071</v>
      </c>
      <c r="F207" s="125" t="s">
        <v>1072</v>
      </c>
      <c r="G207" s="126" t="s">
        <v>198</v>
      </c>
      <c r="H207" s="127">
        <v>10</v>
      </c>
      <c r="I207" s="128"/>
      <c r="J207" s="128">
        <f t="shared" si="20"/>
        <v>0</v>
      </c>
      <c r="K207" s="125" t="s">
        <v>1</v>
      </c>
      <c r="L207" s="25"/>
      <c r="M207" s="129" t="s">
        <v>1</v>
      </c>
      <c r="N207" s="130" t="s">
        <v>34</v>
      </c>
      <c r="O207" s="131">
        <v>0</v>
      </c>
      <c r="P207" s="131">
        <f t="shared" si="21"/>
        <v>0</v>
      </c>
      <c r="Q207" s="131">
        <v>0</v>
      </c>
      <c r="R207" s="131">
        <f t="shared" si="22"/>
        <v>0</v>
      </c>
      <c r="S207" s="131">
        <v>0</v>
      </c>
      <c r="T207" s="132">
        <f t="shared" si="23"/>
        <v>0</v>
      </c>
      <c r="AR207" s="133" t="s">
        <v>157</v>
      </c>
      <c r="AT207" s="133" t="s">
        <v>153</v>
      </c>
      <c r="AU207" s="133" t="s">
        <v>76</v>
      </c>
      <c r="AY207" s="13" t="s">
        <v>152</v>
      </c>
      <c r="BE207" s="134">
        <f t="shared" si="24"/>
        <v>0</v>
      </c>
      <c r="BF207" s="134">
        <f t="shared" si="25"/>
        <v>0</v>
      </c>
      <c r="BG207" s="134">
        <f t="shared" si="26"/>
        <v>0</v>
      </c>
      <c r="BH207" s="134">
        <f t="shared" si="27"/>
        <v>0</v>
      </c>
      <c r="BI207" s="134">
        <f t="shared" si="28"/>
        <v>0</v>
      </c>
      <c r="BJ207" s="13" t="s">
        <v>76</v>
      </c>
      <c r="BK207" s="134">
        <f t="shared" si="29"/>
        <v>0</v>
      </c>
      <c r="BL207" s="13" t="s">
        <v>157</v>
      </c>
      <c r="BM207" s="133" t="s">
        <v>334</v>
      </c>
    </row>
    <row r="208" spans="2:65" s="1" customFormat="1" ht="16.5" customHeight="1" x14ac:dyDescent="0.2">
      <c r="B208" s="122"/>
      <c r="C208" s="123" t="s">
        <v>69</v>
      </c>
      <c r="D208" s="123" t="s">
        <v>153</v>
      </c>
      <c r="E208" s="124" t="s">
        <v>1073</v>
      </c>
      <c r="F208" s="125" t="s">
        <v>1074</v>
      </c>
      <c r="G208" s="126" t="s">
        <v>201</v>
      </c>
      <c r="H208" s="127">
        <v>4</v>
      </c>
      <c r="I208" s="128"/>
      <c r="J208" s="128">
        <f t="shared" si="20"/>
        <v>0</v>
      </c>
      <c r="K208" s="125" t="s">
        <v>1</v>
      </c>
      <c r="L208" s="25"/>
      <c r="M208" s="129" t="s">
        <v>1</v>
      </c>
      <c r="N208" s="130" t="s">
        <v>34</v>
      </c>
      <c r="O208" s="131">
        <v>0</v>
      </c>
      <c r="P208" s="131">
        <f t="shared" si="21"/>
        <v>0</v>
      </c>
      <c r="Q208" s="131">
        <v>0</v>
      </c>
      <c r="R208" s="131">
        <f t="shared" si="22"/>
        <v>0</v>
      </c>
      <c r="S208" s="131">
        <v>0</v>
      </c>
      <c r="T208" s="132">
        <f t="shared" si="23"/>
        <v>0</v>
      </c>
      <c r="AR208" s="133" t="s">
        <v>157</v>
      </c>
      <c r="AT208" s="133" t="s">
        <v>153</v>
      </c>
      <c r="AU208" s="133" t="s">
        <v>76</v>
      </c>
      <c r="AY208" s="13" t="s">
        <v>152</v>
      </c>
      <c r="BE208" s="134">
        <f t="shared" si="24"/>
        <v>0</v>
      </c>
      <c r="BF208" s="134">
        <f t="shared" si="25"/>
        <v>0</v>
      </c>
      <c r="BG208" s="134">
        <f t="shared" si="26"/>
        <v>0</v>
      </c>
      <c r="BH208" s="134">
        <f t="shared" si="27"/>
        <v>0</v>
      </c>
      <c r="BI208" s="134">
        <f t="shared" si="28"/>
        <v>0</v>
      </c>
      <c r="BJ208" s="13" t="s">
        <v>76</v>
      </c>
      <c r="BK208" s="134">
        <f t="shared" si="29"/>
        <v>0</v>
      </c>
      <c r="BL208" s="13" t="s">
        <v>157</v>
      </c>
      <c r="BM208" s="133" t="s">
        <v>338</v>
      </c>
    </row>
    <row r="209" spans="2:65" s="1" customFormat="1" ht="16.5" customHeight="1" x14ac:dyDescent="0.2">
      <c r="B209" s="122"/>
      <c r="C209" s="123" t="s">
        <v>69</v>
      </c>
      <c r="D209" s="123" t="s">
        <v>153</v>
      </c>
      <c r="E209" s="124" t="s">
        <v>1075</v>
      </c>
      <c r="F209" s="125" t="s">
        <v>1076</v>
      </c>
      <c r="G209" s="126" t="s">
        <v>201</v>
      </c>
      <c r="H209" s="127">
        <v>1</v>
      </c>
      <c r="I209" s="128"/>
      <c r="J209" s="128">
        <f t="shared" si="20"/>
        <v>0</v>
      </c>
      <c r="K209" s="125" t="s">
        <v>1</v>
      </c>
      <c r="L209" s="25"/>
      <c r="M209" s="129" t="s">
        <v>1</v>
      </c>
      <c r="N209" s="130" t="s">
        <v>34</v>
      </c>
      <c r="O209" s="131">
        <v>0</v>
      </c>
      <c r="P209" s="131">
        <f t="shared" si="21"/>
        <v>0</v>
      </c>
      <c r="Q209" s="131">
        <v>0</v>
      </c>
      <c r="R209" s="131">
        <f t="shared" si="22"/>
        <v>0</v>
      </c>
      <c r="S209" s="131">
        <v>0</v>
      </c>
      <c r="T209" s="132">
        <f t="shared" si="23"/>
        <v>0</v>
      </c>
      <c r="AR209" s="133" t="s">
        <v>157</v>
      </c>
      <c r="AT209" s="133" t="s">
        <v>153</v>
      </c>
      <c r="AU209" s="133" t="s">
        <v>76</v>
      </c>
      <c r="AY209" s="13" t="s">
        <v>152</v>
      </c>
      <c r="BE209" s="134">
        <f t="shared" si="24"/>
        <v>0</v>
      </c>
      <c r="BF209" s="134">
        <f t="shared" si="25"/>
        <v>0</v>
      </c>
      <c r="BG209" s="134">
        <f t="shared" si="26"/>
        <v>0</v>
      </c>
      <c r="BH209" s="134">
        <f t="shared" si="27"/>
        <v>0</v>
      </c>
      <c r="BI209" s="134">
        <f t="shared" si="28"/>
        <v>0</v>
      </c>
      <c r="BJ209" s="13" t="s">
        <v>76</v>
      </c>
      <c r="BK209" s="134">
        <f t="shared" si="29"/>
        <v>0</v>
      </c>
      <c r="BL209" s="13" t="s">
        <v>157</v>
      </c>
      <c r="BM209" s="133" t="s">
        <v>341</v>
      </c>
    </row>
    <row r="210" spans="2:65" s="1" customFormat="1" ht="16.5" customHeight="1" x14ac:dyDescent="0.2">
      <c r="B210" s="122"/>
      <c r="C210" s="123" t="s">
        <v>69</v>
      </c>
      <c r="D210" s="123" t="s">
        <v>153</v>
      </c>
      <c r="E210" s="124" t="s">
        <v>1077</v>
      </c>
      <c r="F210" s="125" t="s">
        <v>1078</v>
      </c>
      <c r="G210" s="126" t="s">
        <v>201</v>
      </c>
      <c r="H210" s="127">
        <v>1</v>
      </c>
      <c r="I210" s="128"/>
      <c r="J210" s="128">
        <f t="shared" si="20"/>
        <v>0</v>
      </c>
      <c r="K210" s="125" t="s">
        <v>1</v>
      </c>
      <c r="L210" s="25"/>
      <c r="M210" s="129" t="s">
        <v>1</v>
      </c>
      <c r="N210" s="130" t="s">
        <v>34</v>
      </c>
      <c r="O210" s="131">
        <v>0</v>
      </c>
      <c r="P210" s="131">
        <f t="shared" si="21"/>
        <v>0</v>
      </c>
      <c r="Q210" s="131">
        <v>0</v>
      </c>
      <c r="R210" s="131">
        <f t="shared" si="22"/>
        <v>0</v>
      </c>
      <c r="S210" s="131">
        <v>0</v>
      </c>
      <c r="T210" s="132">
        <f t="shared" si="23"/>
        <v>0</v>
      </c>
      <c r="AR210" s="133" t="s">
        <v>157</v>
      </c>
      <c r="AT210" s="133" t="s">
        <v>153</v>
      </c>
      <c r="AU210" s="133" t="s">
        <v>76</v>
      </c>
      <c r="AY210" s="13" t="s">
        <v>152</v>
      </c>
      <c r="BE210" s="134">
        <f t="shared" si="24"/>
        <v>0</v>
      </c>
      <c r="BF210" s="134">
        <f t="shared" si="25"/>
        <v>0</v>
      </c>
      <c r="BG210" s="134">
        <f t="shared" si="26"/>
        <v>0</v>
      </c>
      <c r="BH210" s="134">
        <f t="shared" si="27"/>
        <v>0</v>
      </c>
      <c r="BI210" s="134">
        <f t="shared" si="28"/>
        <v>0</v>
      </c>
      <c r="BJ210" s="13" t="s">
        <v>76</v>
      </c>
      <c r="BK210" s="134">
        <f t="shared" si="29"/>
        <v>0</v>
      </c>
      <c r="BL210" s="13" t="s">
        <v>157</v>
      </c>
      <c r="BM210" s="133" t="s">
        <v>345</v>
      </c>
    </row>
    <row r="211" spans="2:65" s="1" customFormat="1" ht="16.5" customHeight="1" x14ac:dyDescent="0.2">
      <c r="B211" s="122"/>
      <c r="C211" s="123" t="s">
        <v>69</v>
      </c>
      <c r="D211" s="123" t="s">
        <v>153</v>
      </c>
      <c r="E211" s="124" t="s">
        <v>1079</v>
      </c>
      <c r="F211" s="125" t="s">
        <v>1080</v>
      </c>
      <c r="G211" s="126" t="s">
        <v>198</v>
      </c>
      <c r="H211" s="127">
        <v>6</v>
      </c>
      <c r="I211" s="128"/>
      <c r="J211" s="128">
        <f t="shared" si="20"/>
        <v>0</v>
      </c>
      <c r="K211" s="125" t="s">
        <v>1</v>
      </c>
      <c r="L211" s="25"/>
      <c r="M211" s="129" t="s">
        <v>1</v>
      </c>
      <c r="N211" s="130" t="s">
        <v>34</v>
      </c>
      <c r="O211" s="131">
        <v>0</v>
      </c>
      <c r="P211" s="131">
        <f t="shared" si="21"/>
        <v>0</v>
      </c>
      <c r="Q211" s="131">
        <v>0</v>
      </c>
      <c r="R211" s="131">
        <f t="shared" si="22"/>
        <v>0</v>
      </c>
      <c r="S211" s="131">
        <v>0</v>
      </c>
      <c r="T211" s="132">
        <f t="shared" si="23"/>
        <v>0</v>
      </c>
      <c r="AR211" s="133" t="s">
        <v>157</v>
      </c>
      <c r="AT211" s="133" t="s">
        <v>153</v>
      </c>
      <c r="AU211" s="133" t="s">
        <v>76</v>
      </c>
      <c r="AY211" s="13" t="s">
        <v>152</v>
      </c>
      <c r="BE211" s="134">
        <f t="shared" si="24"/>
        <v>0</v>
      </c>
      <c r="BF211" s="134">
        <f t="shared" si="25"/>
        <v>0</v>
      </c>
      <c r="BG211" s="134">
        <f t="shared" si="26"/>
        <v>0</v>
      </c>
      <c r="BH211" s="134">
        <f t="shared" si="27"/>
        <v>0</v>
      </c>
      <c r="BI211" s="134">
        <f t="shared" si="28"/>
        <v>0</v>
      </c>
      <c r="BJ211" s="13" t="s">
        <v>76</v>
      </c>
      <c r="BK211" s="134">
        <f t="shared" si="29"/>
        <v>0</v>
      </c>
      <c r="BL211" s="13" t="s">
        <v>157</v>
      </c>
      <c r="BM211" s="133" t="s">
        <v>349</v>
      </c>
    </row>
    <row r="212" spans="2:65" s="10" customFormat="1" ht="22.9" customHeight="1" x14ac:dyDescent="0.2">
      <c r="B212" s="113"/>
      <c r="D212" s="114" t="s">
        <v>68</v>
      </c>
      <c r="E212" s="143" t="s">
        <v>927</v>
      </c>
      <c r="F212" s="143" t="s">
        <v>970</v>
      </c>
      <c r="J212" s="144">
        <f>BK212</f>
        <v>0</v>
      </c>
      <c r="L212" s="113"/>
      <c r="M212" s="117"/>
      <c r="P212" s="118">
        <f>P213</f>
        <v>0</v>
      </c>
      <c r="R212" s="118">
        <f>R213</f>
        <v>0</v>
      </c>
      <c r="T212" s="119">
        <f>T213</f>
        <v>0</v>
      </c>
      <c r="AR212" s="114" t="s">
        <v>76</v>
      </c>
      <c r="AT212" s="120" t="s">
        <v>68</v>
      </c>
      <c r="AU212" s="120" t="s">
        <v>76</v>
      </c>
      <c r="AY212" s="114" t="s">
        <v>152</v>
      </c>
      <c r="BK212" s="121">
        <f>BK213</f>
        <v>0</v>
      </c>
    </row>
    <row r="213" spans="2:65" s="1" customFormat="1" ht="16.5" customHeight="1" x14ac:dyDescent="0.2">
      <c r="B213" s="122"/>
      <c r="C213" s="123" t="s">
        <v>69</v>
      </c>
      <c r="D213" s="123" t="s">
        <v>153</v>
      </c>
      <c r="E213" s="124" t="s">
        <v>1081</v>
      </c>
      <c r="F213" s="125" t="s">
        <v>1082</v>
      </c>
      <c r="G213" s="126" t="s">
        <v>201</v>
      </c>
      <c r="H213" s="127">
        <v>5</v>
      </c>
      <c r="I213" s="128"/>
      <c r="J213" s="128">
        <f>ROUND(I213*H213,2)</f>
        <v>0</v>
      </c>
      <c r="K213" s="125" t="s">
        <v>1</v>
      </c>
      <c r="L213" s="25"/>
      <c r="M213" s="129" t="s">
        <v>1</v>
      </c>
      <c r="N213" s="130" t="s">
        <v>34</v>
      </c>
      <c r="O213" s="131">
        <v>0</v>
      </c>
      <c r="P213" s="131">
        <f>O213*H213</f>
        <v>0</v>
      </c>
      <c r="Q213" s="131">
        <v>0</v>
      </c>
      <c r="R213" s="131">
        <f>Q213*H213</f>
        <v>0</v>
      </c>
      <c r="S213" s="131">
        <v>0</v>
      </c>
      <c r="T213" s="132">
        <f>S213*H213</f>
        <v>0</v>
      </c>
      <c r="AR213" s="133" t="s">
        <v>157</v>
      </c>
      <c r="AT213" s="133" t="s">
        <v>153</v>
      </c>
      <c r="AU213" s="133" t="s">
        <v>78</v>
      </c>
      <c r="AY213" s="13" t="s">
        <v>152</v>
      </c>
      <c r="BE213" s="134">
        <f>IF(N213="základní",J213,0)</f>
        <v>0</v>
      </c>
      <c r="BF213" s="134">
        <f>IF(N213="snížená",J213,0)</f>
        <v>0</v>
      </c>
      <c r="BG213" s="134">
        <f>IF(N213="zákl. přenesená",J213,0)</f>
        <v>0</v>
      </c>
      <c r="BH213" s="134">
        <f>IF(N213="sníž. přenesená",J213,0)</f>
        <v>0</v>
      </c>
      <c r="BI213" s="134">
        <f>IF(N213="nulová",J213,0)</f>
        <v>0</v>
      </c>
      <c r="BJ213" s="13" t="s">
        <v>76</v>
      </c>
      <c r="BK213" s="134">
        <f>ROUND(I213*H213,2)</f>
        <v>0</v>
      </c>
      <c r="BL213" s="13" t="s">
        <v>157</v>
      </c>
      <c r="BM213" s="133" t="s">
        <v>353</v>
      </c>
    </row>
    <row r="214" spans="2:65" s="10" customFormat="1" ht="25.9" customHeight="1" x14ac:dyDescent="0.2">
      <c r="B214" s="113"/>
      <c r="D214" s="114" t="s">
        <v>68</v>
      </c>
      <c r="E214" s="115" t="s">
        <v>1083</v>
      </c>
      <c r="F214" s="115" t="s">
        <v>1084</v>
      </c>
      <c r="J214" s="116">
        <f>BK214</f>
        <v>0</v>
      </c>
      <c r="L214" s="113"/>
      <c r="M214" s="117"/>
      <c r="P214" s="118">
        <f>P215</f>
        <v>0</v>
      </c>
      <c r="R214" s="118">
        <f>R215</f>
        <v>0</v>
      </c>
      <c r="T214" s="119">
        <f>T215</f>
        <v>0</v>
      </c>
      <c r="AR214" s="114" t="s">
        <v>76</v>
      </c>
      <c r="AT214" s="120" t="s">
        <v>68</v>
      </c>
      <c r="AU214" s="120" t="s">
        <v>69</v>
      </c>
      <c r="AY214" s="114" t="s">
        <v>152</v>
      </c>
      <c r="BK214" s="121">
        <f>BK215</f>
        <v>0</v>
      </c>
    </row>
    <row r="215" spans="2:65" s="10" customFormat="1" ht="22.9" customHeight="1" x14ac:dyDescent="0.2">
      <c r="B215" s="113"/>
      <c r="D215" s="114" t="s">
        <v>68</v>
      </c>
      <c r="E215" s="143" t="s">
        <v>927</v>
      </c>
      <c r="F215" s="143" t="s">
        <v>970</v>
      </c>
      <c r="J215" s="144">
        <f>BK215</f>
        <v>0</v>
      </c>
      <c r="L215" s="113"/>
      <c r="M215" s="117"/>
      <c r="P215" s="118">
        <f>SUM(P216:P225)</f>
        <v>0</v>
      </c>
      <c r="R215" s="118">
        <f>SUM(R216:R225)</f>
        <v>0</v>
      </c>
      <c r="T215" s="119">
        <f>SUM(T216:T225)</f>
        <v>0</v>
      </c>
      <c r="AR215" s="114" t="s">
        <v>76</v>
      </c>
      <c r="AT215" s="120" t="s">
        <v>68</v>
      </c>
      <c r="AU215" s="120" t="s">
        <v>76</v>
      </c>
      <c r="AY215" s="114" t="s">
        <v>152</v>
      </c>
      <c r="BK215" s="121">
        <f>SUM(BK216:BK225)</f>
        <v>0</v>
      </c>
    </row>
    <row r="216" spans="2:65" s="1" customFormat="1" ht="16.5" customHeight="1" x14ac:dyDescent="0.2">
      <c r="B216" s="122"/>
      <c r="C216" s="123" t="s">
        <v>69</v>
      </c>
      <c r="D216" s="123" t="s">
        <v>153</v>
      </c>
      <c r="E216" s="124" t="s">
        <v>1085</v>
      </c>
      <c r="F216" s="125" t="s">
        <v>1086</v>
      </c>
      <c r="G216" s="126" t="s">
        <v>201</v>
      </c>
      <c r="H216" s="127">
        <v>30</v>
      </c>
      <c r="I216" s="128"/>
      <c r="J216" s="128">
        <f t="shared" ref="J216:J225" si="30">ROUND(I216*H216,2)</f>
        <v>0</v>
      </c>
      <c r="K216" s="125" t="s">
        <v>1</v>
      </c>
      <c r="L216" s="25"/>
      <c r="M216" s="129" t="s">
        <v>1</v>
      </c>
      <c r="N216" s="130" t="s">
        <v>34</v>
      </c>
      <c r="O216" s="131">
        <v>0</v>
      </c>
      <c r="P216" s="131">
        <f t="shared" ref="P216:P225" si="31">O216*H216</f>
        <v>0</v>
      </c>
      <c r="Q216" s="131">
        <v>0</v>
      </c>
      <c r="R216" s="131">
        <f t="shared" ref="R216:R225" si="32">Q216*H216</f>
        <v>0</v>
      </c>
      <c r="S216" s="131">
        <v>0</v>
      </c>
      <c r="T216" s="132">
        <f t="shared" ref="T216:T225" si="33">S216*H216</f>
        <v>0</v>
      </c>
      <c r="AR216" s="133" t="s">
        <v>157</v>
      </c>
      <c r="AT216" s="133" t="s">
        <v>153</v>
      </c>
      <c r="AU216" s="133" t="s">
        <v>78</v>
      </c>
      <c r="AY216" s="13" t="s">
        <v>152</v>
      </c>
      <c r="BE216" s="134">
        <f t="shared" ref="BE216:BE225" si="34">IF(N216="základní",J216,0)</f>
        <v>0</v>
      </c>
      <c r="BF216" s="134">
        <f t="shared" ref="BF216:BF225" si="35">IF(N216="snížená",J216,0)</f>
        <v>0</v>
      </c>
      <c r="BG216" s="134">
        <f t="shared" ref="BG216:BG225" si="36">IF(N216="zákl. přenesená",J216,0)</f>
        <v>0</v>
      </c>
      <c r="BH216" s="134">
        <f t="shared" ref="BH216:BH225" si="37">IF(N216="sníž. přenesená",J216,0)</f>
        <v>0</v>
      </c>
      <c r="BI216" s="134">
        <f t="shared" ref="BI216:BI225" si="38">IF(N216="nulová",J216,0)</f>
        <v>0</v>
      </c>
      <c r="BJ216" s="13" t="s">
        <v>76</v>
      </c>
      <c r="BK216" s="134">
        <f t="shared" ref="BK216:BK225" si="39">ROUND(I216*H216,2)</f>
        <v>0</v>
      </c>
      <c r="BL216" s="13" t="s">
        <v>157</v>
      </c>
      <c r="BM216" s="133" t="s">
        <v>356</v>
      </c>
    </row>
    <row r="217" spans="2:65" s="1" customFormat="1" ht="16.5" customHeight="1" x14ac:dyDescent="0.2">
      <c r="B217" s="122"/>
      <c r="C217" s="123" t="s">
        <v>69</v>
      </c>
      <c r="D217" s="123" t="s">
        <v>153</v>
      </c>
      <c r="E217" s="124" t="s">
        <v>1087</v>
      </c>
      <c r="F217" s="125" t="s">
        <v>1088</v>
      </c>
      <c r="G217" s="126" t="s">
        <v>201</v>
      </c>
      <c r="H217" s="127">
        <v>2</v>
      </c>
      <c r="I217" s="128"/>
      <c r="J217" s="128">
        <f t="shared" si="30"/>
        <v>0</v>
      </c>
      <c r="K217" s="125" t="s">
        <v>1</v>
      </c>
      <c r="L217" s="25"/>
      <c r="M217" s="129" t="s">
        <v>1</v>
      </c>
      <c r="N217" s="130" t="s">
        <v>34</v>
      </c>
      <c r="O217" s="131">
        <v>0</v>
      </c>
      <c r="P217" s="131">
        <f t="shared" si="31"/>
        <v>0</v>
      </c>
      <c r="Q217" s="131">
        <v>0</v>
      </c>
      <c r="R217" s="131">
        <f t="shared" si="32"/>
        <v>0</v>
      </c>
      <c r="S217" s="131">
        <v>0</v>
      </c>
      <c r="T217" s="132">
        <f t="shared" si="33"/>
        <v>0</v>
      </c>
      <c r="AR217" s="133" t="s">
        <v>157</v>
      </c>
      <c r="AT217" s="133" t="s">
        <v>153</v>
      </c>
      <c r="AU217" s="133" t="s">
        <v>78</v>
      </c>
      <c r="AY217" s="13" t="s">
        <v>152</v>
      </c>
      <c r="BE217" s="134">
        <f t="shared" si="34"/>
        <v>0</v>
      </c>
      <c r="BF217" s="134">
        <f t="shared" si="35"/>
        <v>0</v>
      </c>
      <c r="BG217" s="134">
        <f t="shared" si="36"/>
        <v>0</v>
      </c>
      <c r="BH217" s="134">
        <f t="shared" si="37"/>
        <v>0</v>
      </c>
      <c r="BI217" s="134">
        <f t="shared" si="38"/>
        <v>0</v>
      </c>
      <c r="BJ217" s="13" t="s">
        <v>76</v>
      </c>
      <c r="BK217" s="134">
        <f t="shared" si="39"/>
        <v>0</v>
      </c>
      <c r="BL217" s="13" t="s">
        <v>157</v>
      </c>
      <c r="BM217" s="133" t="s">
        <v>361</v>
      </c>
    </row>
    <row r="218" spans="2:65" s="1" customFormat="1" ht="16.5" customHeight="1" x14ac:dyDescent="0.2">
      <c r="B218" s="122"/>
      <c r="C218" s="123" t="s">
        <v>157</v>
      </c>
      <c r="D218" s="123" t="s">
        <v>153</v>
      </c>
      <c r="E218" s="124" t="s">
        <v>1089</v>
      </c>
      <c r="F218" s="125" t="s">
        <v>1090</v>
      </c>
      <c r="G218" s="126" t="s">
        <v>201</v>
      </c>
      <c r="H218" s="127">
        <v>1</v>
      </c>
      <c r="I218" s="128"/>
      <c r="J218" s="128">
        <f t="shared" si="30"/>
        <v>0</v>
      </c>
      <c r="K218" s="125" t="s">
        <v>1</v>
      </c>
      <c r="L218" s="25"/>
      <c r="M218" s="129" t="s">
        <v>1</v>
      </c>
      <c r="N218" s="130" t="s">
        <v>34</v>
      </c>
      <c r="O218" s="131">
        <v>0</v>
      </c>
      <c r="P218" s="131">
        <f t="shared" si="31"/>
        <v>0</v>
      </c>
      <c r="Q218" s="131">
        <v>0</v>
      </c>
      <c r="R218" s="131">
        <f t="shared" si="32"/>
        <v>0</v>
      </c>
      <c r="S218" s="131">
        <v>0</v>
      </c>
      <c r="T218" s="132">
        <f t="shared" si="33"/>
        <v>0</v>
      </c>
      <c r="AR218" s="133" t="s">
        <v>157</v>
      </c>
      <c r="AT218" s="133" t="s">
        <v>153</v>
      </c>
      <c r="AU218" s="133" t="s">
        <v>78</v>
      </c>
      <c r="AY218" s="13" t="s">
        <v>152</v>
      </c>
      <c r="BE218" s="134">
        <f t="shared" si="34"/>
        <v>0</v>
      </c>
      <c r="BF218" s="134">
        <f t="shared" si="35"/>
        <v>0</v>
      </c>
      <c r="BG218" s="134">
        <f t="shared" si="36"/>
        <v>0</v>
      </c>
      <c r="BH218" s="134">
        <f t="shared" si="37"/>
        <v>0</v>
      </c>
      <c r="BI218" s="134">
        <f t="shared" si="38"/>
        <v>0</v>
      </c>
      <c r="BJ218" s="13" t="s">
        <v>76</v>
      </c>
      <c r="BK218" s="134">
        <f t="shared" si="39"/>
        <v>0</v>
      </c>
      <c r="BL218" s="13" t="s">
        <v>157</v>
      </c>
      <c r="BM218" s="133" t="s">
        <v>364</v>
      </c>
    </row>
    <row r="219" spans="2:65" s="1" customFormat="1" ht="16.5" customHeight="1" x14ac:dyDescent="0.2">
      <c r="B219" s="122"/>
      <c r="C219" s="123" t="s">
        <v>164</v>
      </c>
      <c r="D219" s="123" t="s">
        <v>153</v>
      </c>
      <c r="E219" s="124" t="s">
        <v>921</v>
      </c>
      <c r="F219" s="125" t="s">
        <v>1091</v>
      </c>
      <c r="G219" s="126" t="s">
        <v>201</v>
      </c>
      <c r="H219" s="127">
        <v>1</v>
      </c>
      <c r="I219" s="128"/>
      <c r="J219" s="128">
        <f t="shared" si="30"/>
        <v>0</v>
      </c>
      <c r="K219" s="125" t="s">
        <v>1</v>
      </c>
      <c r="L219" s="25"/>
      <c r="M219" s="129" t="s">
        <v>1</v>
      </c>
      <c r="N219" s="130" t="s">
        <v>34</v>
      </c>
      <c r="O219" s="131">
        <v>0</v>
      </c>
      <c r="P219" s="131">
        <f t="shared" si="31"/>
        <v>0</v>
      </c>
      <c r="Q219" s="131">
        <v>0</v>
      </c>
      <c r="R219" s="131">
        <f t="shared" si="32"/>
        <v>0</v>
      </c>
      <c r="S219" s="131">
        <v>0</v>
      </c>
      <c r="T219" s="132">
        <f t="shared" si="33"/>
        <v>0</v>
      </c>
      <c r="AR219" s="133" t="s">
        <v>157</v>
      </c>
      <c r="AT219" s="133" t="s">
        <v>153</v>
      </c>
      <c r="AU219" s="133" t="s">
        <v>78</v>
      </c>
      <c r="AY219" s="13" t="s">
        <v>152</v>
      </c>
      <c r="BE219" s="134">
        <f t="shared" si="34"/>
        <v>0</v>
      </c>
      <c r="BF219" s="134">
        <f t="shared" si="35"/>
        <v>0</v>
      </c>
      <c r="BG219" s="134">
        <f t="shared" si="36"/>
        <v>0</v>
      </c>
      <c r="BH219" s="134">
        <f t="shared" si="37"/>
        <v>0</v>
      </c>
      <c r="BI219" s="134">
        <f t="shared" si="38"/>
        <v>0</v>
      </c>
      <c r="BJ219" s="13" t="s">
        <v>76</v>
      </c>
      <c r="BK219" s="134">
        <f t="shared" si="39"/>
        <v>0</v>
      </c>
      <c r="BL219" s="13" t="s">
        <v>157</v>
      </c>
      <c r="BM219" s="133" t="s">
        <v>367</v>
      </c>
    </row>
    <row r="220" spans="2:65" s="1" customFormat="1" ht="16.5" customHeight="1" x14ac:dyDescent="0.2">
      <c r="B220" s="122"/>
      <c r="C220" s="123" t="s">
        <v>172</v>
      </c>
      <c r="D220" s="123" t="s">
        <v>153</v>
      </c>
      <c r="E220" s="124" t="s">
        <v>1092</v>
      </c>
      <c r="F220" s="125" t="s">
        <v>1086</v>
      </c>
      <c r="G220" s="126" t="s">
        <v>201</v>
      </c>
      <c r="H220" s="127">
        <v>30</v>
      </c>
      <c r="I220" s="128"/>
      <c r="J220" s="128">
        <f t="shared" si="30"/>
        <v>0</v>
      </c>
      <c r="K220" s="125" t="s">
        <v>1</v>
      </c>
      <c r="L220" s="25"/>
      <c r="M220" s="129" t="s">
        <v>1</v>
      </c>
      <c r="N220" s="130" t="s">
        <v>34</v>
      </c>
      <c r="O220" s="131">
        <v>0</v>
      </c>
      <c r="P220" s="131">
        <f t="shared" si="31"/>
        <v>0</v>
      </c>
      <c r="Q220" s="131">
        <v>0</v>
      </c>
      <c r="R220" s="131">
        <f t="shared" si="32"/>
        <v>0</v>
      </c>
      <c r="S220" s="131">
        <v>0</v>
      </c>
      <c r="T220" s="132">
        <f t="shared" si="33"/>
        <v>0</v>
      </c>
      <c r="AR220" s="133" t="s">
        <v>157</v>
      </c>
      <c r="AT220" s="133" t="s">
        <v>153</v>
      </c>
      <c r="AU220" s="133" t="s">
        <v>78</v>
      </c>
      <c r="AY220" s="13" t="s">
        <v>152</v>
      </c>
      <c r="BE220" s="134">
        <f t="shared" si="34"/>
        <v>0</v>
      </c>
      <c r="BF220" s="134">
        <f t="shared" si="35"/>
        <v>0</v>
      </c>
      <c r="BG220" s="134">
        <f t="shared" si="36"/>
        <v>0</v>
      </c>
      <c r="BH220" s="134">
        <f t="shared" si="37"/>
        <v>0</v>
      </c>
      <c r="BI220" s="134">
        <f t="shared" si="38"/>
        <v>0</v>
      </c>
      <c r="BJ220" s="13" t="s">
        <v>76</v>
      </c>
      <c r="BK220" s="134">
        <f t="shared" si="39"/>
        <v>0</v>
      </c>
      <c r="BL220" s="13" t="s">
        <v>157</v>
      </c>
      <c r="BM220" s="133" t="s">
        <v>372</v>
      </c>
    </row>
    <row r="221" spans="2:65" s="1" customFormat="1" ht="16.5" customHeight="1" x14ac:dyDescent="0.2">
      <c r="B221" s="122"/>
      <c r="C221" s="123" t="s">
        <v>163</v>
      </c>
      <c r="D221" s="123" t="s">
        <v>153</v>
      </c>
      <c r="E221" s="124" t="s">
        <v>1093</v>
      </c>
      <c r="F221" s="125" t="s">
        <v>1094</v>
      </c>
      <c r="G221" s="126" t="s">
        <v>201</v>
      </c>
      <c r="H221" s="127">
        <v>2</v>
      </c>
      <c r="I221" s="128"/>
      <c r="J221" s="128">
        <f t="shared" si="30"/>
        <v>0</v>
      </c>
      <c r="K221" s="125" t="s">
        <v>1</v>
      </c>
      <c r="L221" s="25"/>
      <c r="M221" s="129" t="s">
        <v>1</v>
      </c>
      <c r="N221" s="130" t="s">
        <v>34</v>
      </c>
      <c r="O221" s="131">
        <v>0</v>
      </c>
      <c r="P221" s="131">
        <f t="shared" si="31"/>
        <v>0</v>
      </c>
      <c r="Q221" s="131">
        <v>0</v>
      </c>
      <c r="R221" s="131">
        <f t="shared" si="32"/>
        <v>0</v>
      </c>
      <c r="S221" s="131">
        <v>0</v>
      </c>
      <c r="T221" s="132">
        <f t="shared" si="33"/>
        <v>0</v>
      </c>
      <c r="AR221" s="133" t="s">
        <v>157</v>
      </c>
      <c r="AT221" s="133" t="s">
        <v>153</v>
      </c>
      <c r="AU221" s="133" t="s">
        <v>78</v>
      </c>
      <c r="AY221" s="13" t="s">
        <v>152</v>
      </c>
      <c r="BE221" s="134">
        <f t="shared" si="34"/>
        <v>0</v>
      </c>
      <c r="BF221" s="134">
        <f t="shared" si="35"/>
        <v>0</v>
      </c>
      <c r="BG221" s="134">
        <f t="shared" si="36"/>
        <v>0</v>
      </c>
      <c r="BH221" s="134">
        <f t="shared" si="37"/>
        <v>0</v>
      </c>
      <c r="BI221" s="134">
        <f t="shared" si="38"/>
        <v>0</v>
      </c>
      <c r="BJ221" s="13" t="s">
        <v>76</v>
      </c>
      <c r="BK221" s="134">
        <f t="shared" si="39"/>
        <v>0</v>
      </c>
      <c r="BL221" s="13" t="s">
        <v>157</v>
      </c>
      <c r="BM221" s="133" t="s">
        <v>375</v>
      </c>
    </row>
    <row r="222" spans="2:65" s="1" customFormat="1" ht="16.5" customHeight="1" x14ac:dyDescent="0.2">
      <c r="B222" s="122"/>
      <c r="C222" s="123" t="s">
        <v>179</v>
      </c>
      <c r="D222" s="123" t="s">
        <v>153</v>
      </c>
      <c r="E222" s="124" t="s">
        <v>1095</v>
      </c>
      <c r="F222" s="125" t="s">
        <v>1088</v>
      </c>
      <c r="G222" s="126" t="s">
        <v>201</v>
      </c>
      <c r="H222" s="127">
        <v>2</v>
      </c>
      <c r="I222" s="128"/>
      <c r="J222" s="128">
        <f t="shared" si="30"/>
        <v>0</v>
      </c>
      <c r="K222" s="125" t="s">
        <v>1</v>
      </c>
      <c r="L222" s="25"/>
      <c r="M222" s="129" t="s">
        <v>1</v>
      </c>
      <c r="N222" s="130" t="s">
        <v>34</v>
      </c>
      <c r="O222" s="131">
        <v>0</v>
      </c>
      <c r="P222" s="131">
        <f t="shared" si="31"/>
        <v>0</v>
      </c>
      <c r="Q222" s="131">
        <v>0</v>
      </c>
      <c r="R222" s="131">
        <f t="shared" si="32"/>
        <v>0</v>
      </c>
      <c r="S222" s="131">
        <v>0</v>
      </c>
      <c r="T222" s="132">
        <f t="shared" si="33"/>
        <v>0</v>
      </c>
      <c r="AR222" s="133" t="s">
        <v>157</v>
      </c>
      <c r="AT222" s="133" t="s">
        <v>153</v>
      </c>
      <c r="AU222" s="133" t="s">
        <v>78</v>
      </c>
      <c r="AY222" s="13" t="s">
        <v>152</v>
      </c>
      <c r="BE222" s="134">
        <f t="shared" si="34"/>
        <v>0</v>
      </c>
      <c r="BF222" s="134">
        <f t="shared" si="35"/>
        <v>0</v>
      </c>
      <c r="BG222" s="134">
        <f t="shared" si="36"/>
        <v>0</v>
      </c>
      <c r="BH222" s="134">
        <f t="shared" si="37"/>
        <v>0</v>
      </c>
      <c r="BI222" s="134">
        <f t="shared" si="38"/>
        <v>0</v>
      </c>
      <c r="BJ222" s="13" t="s">
        <v>76</v>
      </c>
      <c r="BK222" s="134">
        <f t="shared" si="39"/>
        <v>0</v>
      </c>
      <c r="BL222" s="13" t="s">
        <v>157</v>
      </c>
      <c r="BM222" s="133" t="s">
        <v>378</v>
      </c>
    </row>
    <row r="223" spans="2:65" s="1" customFormat="1" ht="16.5" customHeight="1" x14ac:dyDescent="0.2">
      <c r="B223" s="122"/>
      <c r="C223" s="123" t="s">
        <v>168</v>
      </c>
      <c r="D223" s="123" t="s">
        <v>153</v>
      </c>
      <c r="E223" s="124" t="s">
        <v>1096</v>
      </c>
      <c r="F223" s="125" t="s">
        <v>1097</v>
      </c>
      <c r="G223" s="126" t="s">
        <v>201</v>
      </c>
      <c r="H223" s="127">
        <v>4</v>
      </c>
      <c r="I223" s="128"/>
      <c r="J223" s="128">
        <f t="shared" si="30"/>
        <v>0</v>
      </c>
      <c r="K223" s="125" t="s">
        <v>1</v>
      </c>
      <c r="L223" s="25"/>
      <c r="M223" s="129" t="s">
        <v>1</v>
      </c>
      <c r="N223" s="130" t="s">
        <v>34</v>
      </c>
      <c r="O223" s="131">
        <v>0</v>
      </c>
      <c r="P223" s="131">
        <f t="shared" si="31"/>
        <v>0</v>
      </c>
      <c r="Q223" s="131">
        <v>0</v>
      </c>
      <c r="R223" s="131">
        <f t="shared" si="32"/>
        <v>0</v>
      </c>
      <c r="S223" s="131">
        <v>0</v>
      </c>
      <c r="T223" s="132">
        <f t="shared" si="33"/>
        <v>0</v>
      </c>
      <c r="AR223" s="133" t="s">
        <v>157</v>
      </c>
      <c r="AT223" s="133" t="s">
        <v>153</v>
      </c>
      <c r="AU223" s="133" t="s">
        <v>78</v>
      </c>
      <c r="AY223" s="13" t="s">
        <v>152</v>
      </c>
      <c r="BE223" s="134">
        <f t="shared" si="34"/>
        <v>0</v>
      </c>
      <c r="BF223" s="134">
        <f t="shared" si="35"/>
        <v>0</v>
      </c>
      <c r="BG223" s="134">
        <f t="shared" si="36"/>
        <v>0</v>
      </c>
      <c r="BH223" s="134">
        <f t="shared" si="37"/>
        <v>0</v>
      </c>
      <c r="BI223" s="134">
        <f t="shared" si="38"/>
        <v>0</v>
      </c>
      <c r="BJ223" s="13" t="s">
        <v>76</v>
      </c>
      <c r="BK223" s="134">
        <f t="shared" si="39"/>
        <v>0</v>
      </c>
      <c r="BL223" s="13" t="s">
        <v>157</v>
      </c>
      <c r="BM223" s="133" t="s">
        <v>382</v>
      </c>
    </row>
    <row r="224" spans="2:65" s="1" customFormat="1" ht="16.5" customHeight="1" x14ac:dyDescent="0.2">
      <c r="B224" s="122"/>
      <c r="C224" s="123" t="s">
        <v>186</v>
      </c>
      <c r="D224" s="123" t="s">
        <v>153</v>
      </c>
      <c r="E224" s="124" t="s">
        <v>1098</v>
      </c>
      <c r="F224" s="125" t="s">
        <v>1099</v>
      </c>
      <c r="G224" s="126" t="s">
        <v>167</v>
      </c>
      <c r="H224" s="127">
        <v>1.2</v>
      </c>
      <c r="I224" s="128"/>
      <c r="J224" s="128">
        <f t="shared" si="30"/>
        <v>0</v>
      </c>
      <c r="K224" s="125" t="s">
        <v>1</v>
      </c>
      <c r="L224" s="25"/>
      <c r="M224" s="129" t="s">
        <v>1</v>
      </c>
      <c r="N224" s="130" t="s">
        <v>34</v>
      </c>
      <c r="O224" s="131">
        <v>0</v>
      </c>
      <c r="P224" s="131">
        <f t="shared" si="31"/>
        <v>0</v>
      </c>
      <c r="Q224" s="131">
        <v>0</v>
      </c>
      <c r="R224" s="131">
        <f t="shared" si="32"/>
        <v>0</v>
      </c>
      <c r="S224" s="131">
        <v>0</v>
      </c>
      <c r="T224" s="132">
        <f t="shared" si="33"/>
        <v>0</v>
      </c>
      <c r="AR224" s="133" t="s">
        <v>157</v>
      </c>
      <c r="AT224" s="133" t="s">
        <v>153</v>
      </c>
      <c r="AU224" s="133" t="s">
        <v>78</v>
      </c>
      <c r="AY224" s="13" t="s">
        <v>152</v>
      </c>
      <c r="BE224" s="134">
        <f t="shared" si="34"/>
        <v>0</v>
      </c>
      <c r="BF224" s="134">
        <f t="shared" si="35"/>
        <v>0</v>
      </c>
      <c r="BG224" s="134">
        <f t="shared" si="36"/>
        <v>0</v>
      </c>
      <c r="BH224" s="134">
        <f t="shared" si="37"/>
        <v>0</v>
      </c>
      <c r="BI224" s="134">
        <f t="shared" si="38"/>
        <v>0</v>
      </c>
      <c r="BJ224" s="13" t="s">
        <v>76</v>
      </c>
      <c r="BK224" s="134">
        <f t="shared" si="39"/>
        <v>0</v>
      </c>
      <c r="BL224" s="13" t="s">
        <v>157</v>
      </c>
      <c r="BM224" s="133" t="s">
        <v>385</v>
      </c>
    </row>
    <row r="225" spans="2:65" s="1" customFormat="1" ht="16.5" customHeight="1" x14ac:dyDescent="0.2">
      <c r="B225" s="122"/>
      <c r="C225" s="123" t="s">
        <v>69</v>
      </c>
      <c r="D225" s="123" t="s">
        <v>153</v>
      </c>
      <c r="E225" s="124" t="s">
        <v>1100</v>
      </c>
      <c r="F225" s="125" t="s">
        <v>1101</v>
      </c>
      <c r="G225" s="126" t="s">
        <v>201</v>
      </c>
      <c r="H225" s="127">
        <v>1</v>
      </c>
      <c r="I225" s="128"/>
      <c r="J225" s="128">
        <f t="shared" si="30"/>
        <v>0</v>
      </c>
      <c r="K225" s="125" t="s">
        <v>1</v>
      </c>
      <c r="L225" s="25"/>
      <c r="M225" s="129" t="s">
        <v>1</v>
      </c>
      <c r="N225" s="130" t="s">
        <v>34</v>
      </c>
      <c r="O225" s="131">
        <v>0</v>
      </c>
      <c r="P225" s="131">
        <f t="shared" si="31"/>
        <v>0</v>
      </c>
      <c r="Q225" s="131">
        <v>0</v>
      </c>
      <c r="R225" s="131">
        <f t="shared" si="32"/>
        <v>0</v>
      </c>
      <c r="S225" s="131">
        <v>0</v>
      </c>
      <c r="T225" s="132">
        <f t="shared" si="33"/>
        <v>0</v>
      </c>
      <c r="AR225" s="133" t="s">
        <v>157</v>
      </c>
      <c r="AT225" s="133" t="s">
        <v>153</v>
      </c>
      <c r="AU225" s="133" t="s">
        <v>78</v>
      </c>
      <c r="AY225" s="13" t="s">
        <v>152</v>
      </c>
      <c r="BE225" s="134">
        <f t="shared" si="34"/>
        <v>0</v>
      </c>
      <c r="BF225" s="134">
        <f t="shared" si="35"/>
        <v>0</v>
      </c>
      <c r="BG225" s="134">
        <f t="shared" si="36"/>
        <v>0</v>
      </c>
      <c r="BH225" s="134">
        <f t="shared" si="37"/>
        <v>0</v>
      </c>
      <c r="BI225" s="134">
        <f t="shared" si="38"/>
        <v>0</v>
      </c>
      <c r="BJ225" s="13" t="s">
        <v>76</v>
      </c>
      <c r="BK225" s="134">
        <f t="shared" si="39"/>
        <v>0</v>
      </c>
      <c r="BL225" s="13" t="s">
        <v>157</v>
      </c>
      <c r="BM225" s="133" t="s">
        <v>389</v>
      </c>
    </row>
    <row r="226" spans="2:65" s="10" customFormat="1" ht="25.9" customHeight="1" x14ac:dyDescent="0.2">
      <c r="B226" s="113"/>
      <c r="D226" s="114" t="s">
        <v>68</v>
      </c>
      <c r="E226" s="115" t="s">
        <v>1102</v>
      </c>
      <c r="F226" s="115" t="s">
        <v>1103</v>
      </c>
      <c r="J226" s="116">
        <f>BK226</f>
        <v>0</v>
      </c>
      <c r="L226" s="113"/>
      <c r="M226" s="117"/>
      <c r="P226" s="118">
        <f>P227</f>
        <v>0</v>
      </c>
      <c r="R226" s="118">
        <f>R227</f>
        <v>0</v>
      </c>
      <c r="T226" s="119">
        <f>T227</f>
        <v>0</v>
      </c>
      <c r="AR226" s="114" t="s">
        <v>76</v>
      </c>
      <c r="AT226" s="120" t="s">
        <v>68</v>
      </c>
      <c r="AU226" s="120" t="s">
        <v>69</v>
      </c>
      <c r="AY226" s="114" t="s">
        <v>152</v>
      </c>
      <c r="BK226" s="121">
        <f>BK227</f>
        <v>0</v>
      </c>
    </row>
    <row r="227" spans="2:65" s="10" customFormat="1" ht="22.9" customHeight="1" x14ac:dyDescent="0.2">
      <c r="B227" s="113"/>
      <c r="D227" s="114" t="s">
        <v>68</v>
      </c>
      <c r="E227" s="143" t="s">
        <v>927</v>
      </c>
      <c r="F227" s="143" t="s">
        <v>970</v>
      </c>
      <c r="J227" s="144">
        <f>BK227</f>
        <v>0</v>
      </c>
      <c r="L227" s="113"/>
      <c r="M227" s="117"/>
      <c r="P227" s="118">
        <f>SUM(P228:P244)</f>
        <v>0</v>
      </c>
      <c r="R227" s="118">
        <f>SUM(R228:R244)</f>
        <v>0</v>
      </c>
      <c r="T227" s="119">
        <f>SUM(T228:T244)</f>
        <v>0</v>
      </c>
      <c r="AR227" s="114" t="s">
        <v>76</v>
      </c>
      <c r="AT227" s="120" t="s">
        <v>68</v>
      </c>
      <c r="AU227" s="120" t="s">
        <v>76</v>
      </c>
      <c r="AY227" s="114" t="s">
        <v>152</v>
      </c>
      <c r="BK227" s="121">
        <f>SUM(BK228:BK244)</f>
        <v>0</v>
      </c>
    </row>
    <row r="228" spans="2:65" s="1" customFormat="1" ht="16.5" customHeight="1" x14ac:dyDescent="0.2">
      <c r="B228" s="122"/>
      <c r="C228" s="123" t="s">
        <v>76</v>
      </c>
      <c r="D228" s="123" t="s">
        <v>153</v>
      </c>
      <c r="E228" s="124" t="s">
        <v>1104</v>
      </c>
      <c r="F228" s="125" t="s">
        <v>1105</v>
      </c>
      <c r="G228" s="126" t="s">
        <v>201</v>
      </c>
      <c r="H228" s="127">
        <v>3</v>
      </c>
      <c r="I228" s="128"/>
      <c r="J228" s="128">
        <f t="shared" ref="J228:J244" si="40">ROUND(I228*H228,2)</f>
        <v>0</v>
      </c>
      <c r="K228" s="125" t="s">
        <v>1</v>
      </c>
      <c r="L228" s="25"/>
      <c r="M228" s="129" t="s">
        <v>1</v>
      </c>
      <c r="N228" s="130" t="s">
        <v>34</v>
      </c>
      <c r="O228" s="131">
        <v>0</v>
      </c>
      <c r="P228" s="131">
        <f t="shared" ref="P228:P244" si="41">O228*H228</f>
        <v>0</v>
      </c>
      <c r="Q228" s="131">
        <v>0</v>
      </c>
      <c r="R228" s="131">
        <f t="shared" ref="R228:R244" si="42">Q228*H228</f>
        <v>0</v>
      </c>
      <c r="S228" s="131">
        <v>0</v>
      </c>
      <c r="T228" s="132">
        <f t="shared" ref="T228:T244" si="43">S228*H228</f>
        <v>0</v>
      </c>
      <c r="AR228" s="133" t="s">
        <v>157</v>
      </c>
      <c r="AT228" s="133" t="s">
        <v>153</v>
      </c>
      <c r="AU228" s="133" t="s">
        <v>78</v>
      </c>
      <c r="AY228" s="13" t="s">
        <v>152</v>
      </c>
      <c r="BE228" s="134">
        <f t="shared" ref="BE228:BE244" si="44">IF(N228="základní",J228,0)</f>
        <v>0</v>
      </c>
      <c r="BF228" s="134">
        <f t="shared" ref="BF228:BF244" si="45">IF(N228="snížená",J228,0)</f>
        <v>0</v>
      </c>
      <c r="BG228" s="134">
        <f t="shared" ref="BG228:BG244" si="46">IF(N228="zákl. přenesená",J228,0)</f>
        <v>0</v>
      </c>
      <c r="BH228" s="134">
        <f t="shared" ref="BH228:BH244" si="47">IF(N228="sníž. přenesená",J228,0)</f>
        <v>0</v>
      </c>
      <c r="BI228" s="134">
        <f t="shared" ref="BI228:BI244" si="48">IF(N228="nulová",J228,0)</f>
        <v>0</v>
      </c>
      <c r="BJ228" s="13" t="s">
        <v>76</v>
      </c>
      <c r="BK228" s="134">
        <f t="shared" ref="BK228:BK244" si="49">ROUND(I228*H228,2)</f>
        <v>0</v>
      </c>
      <c r="BL228" s="13" t="s">
        <v>157</v>
      </c>
      <c r="BM228" s="133" t="s">
        <v>392</v>
      </c>
    </row>
    <row r="229" spans="2:65" s="1" customFormat="1" ht="16.5" customHeight="1" x14ac:dyDescent="0.2">
      <c r="B229" s="122"/>
      <c r="C229" s="123" t="s">
        <v>78</v>
      </c>
      <c r="D229" s="123" t="s">
        <v>153</v>
      </c>
      <c r="E229" s="124" t="s">
        <v>1106</v>
      </c>
      <c r="F229" s="125" t="s">
        <v>1107</v>
      </c>
      <c r="G229" s="126" t="s">
        <v>201</v>
      </c>
      <c r="H229" s="127">
        <v>3</v>
      </c>
      <c r="I229" s="128"/>
      <c r="J229" s="128">
        <f t="shared" si="40"/>
        <v>0</v>
      </c>
      <c r="K229" s="125" t="s">
        <v>1</v>
      </c>
      <c r="L229" s="25"/>
      <c r="M229" s="129" t="s">
        <v>1</v>
      </c>
      <c r="N229" s="130" t="s">
        <v>34</v>
      </c>
      <c r="O229" s="131">
        <v>0</v>
      </c>
      <c r="P229" s="131">
        <f t="shared" si="41"/>
        <v>0</v>
      </c>
      <c r="Q229" s="131">
        <v>0</v>
      </c>
      <c r="R229" s="131">
        <f t="shared" si="42"/>
        <v>0</v>
      </c>
      <c r="S229" s="131">
        <v>0</v>
      </c>
      <c r="T229" s="132">
        <f t="shared" si="43"/>
        <v>0</v>
      </c>
      <c r="AR229" s="133" t="s">
        <v>157</v>
      </c>
      <c r="AT229" s="133" t="s">
        <v>153</v>
      </c>
      <c r="AU229" s="133" t="s">
        <v>78</v>
      </c>
      <c r="AY229" s="13" t="s">
        <v>152</v>
      </c>
      <c r="BE229" s="134">
        <f t="shared" si="44"/>
        <v>0</v>
      </c>
      <c r="BF229" s="134">
        <f t="shared" si="45"/>
        <v>0</v>
      </c>
      <c r="BG229" s="134">
        <f t="shared" si="46"/>
        <v>0</v>
      </c>
      <c r="BH229" s="134">
        <f t="shared" si="47"/>
        <v>0</v>
      </c>
      <c r="BI229" s="134">
        <f t="shared" si="48"/>
        <v>0</v>
      </c>
      <c r="BJ229" s="13" t="s">
        <v>76</v>
      </c>
      <c r="BK229" s="134">
        <f t="shared" si="49"/>
        <v>0</v>
      </c>
      <c r="BL229" s="13" t="s">
        <v>157</v>
      </c>
      <c r="BM229" s="133" t="s">
        <v>396</v>
      </c>
    </row>
    <row r="230" spans="2:65" s="1" customFormat="1" ht="16.5" customHeight="1" x14ac:dyDescent="0.2">
      <c r="B230" s="122"/>
      <c r="C230" s="123" t="s">
        <v>160</v>
      </c>
      <c r="D230" s="123" t="s">
        <v>153</v>
      </c>
      <c r="E230" s="124" t="s">
        <v>1108</v>
      </c>
      <c r="F230" s="125" t="s">
        <v>1109</v>
      </c>
      <c r="G230" s="126" t="s">
        <v>201</v>
      </c>
      <c r="H230" s="127">
        <v>3</v>
      </c>
      <c r="I230" s="128"/>
      <c r="J230" s="128">
        <f t="shared" si="40"/>
        <v>0</v>
      </c>
      <c r="K230" s="125" t="s">
        <v>1</v>
      </c>
      <c r="L230" s="25"/>
      <c r="M230" s="129" t="s">
        <v>1</v>
      </c>
      <c r="N230" s="130" t="s">
        <v>34</v>
      </c>
      <c r="O230" s="131">
        <v>0</v>
      </c>
      <c r="P230" s="131">
        <f t="shared" si="41"/>
        <v>0</v>
      </c>
      <c r="Q230" s="131">
        <v>0</v>
      </c>
      <c r="R230" s="131">
        <f t="shared" si="42"/>
        <v>0</v>
      </c>
      <c r="S230" s="131">
        <v>0</v>
      </c>
      <c r="T230" s="132">
        <f t="shared" si="43"/>
        <v>0</v>
      </c>
      <c r="AR230" s="133" t="s">
        <v>157</v>
      </c>
      <c r="AT230" s="133" t="s">
        <v>153</v>
      </c>
      <c r="AU230" s="133" t="s">
        <v>78</v>
      </c>
      <c r="AY230" s="13" t="s">
        <v>152</v>
      </c>
      <c r="BE230" s="134">
        <f t="shared" si="44"/>
        <v>0</v>
      </c>
      <c r="BF230" s="134">
        <f t="shared" si="45"/>
        <v>0</v>
      </c>
      <c r="BG230" s="134">
        <f t="shared" si="46"/>
        <v>0</v>
      </c>
      <c r="BH230" s="134">
        <f t="shared" si="47"/>
        <v>0</v>
      </c>
      <c r="BI230" s="134">
        <f t="shared" si="48"/>
        <v>0</v>
      </c>
      <c r="BJ230" s="13" t="s">
        <v>76</v>
      </c>
      <c r="BK230" s="134">
        <f t="shared" si="49"/>
        <v>0</v>
      </c>
      <c r="BL230" s="13" t="s">
        <v>157</v>
      </c>
      <c r="BM230" s="133" t="s">
        <v>400</v>
      </c>
    </row>
    <row r="231" spans="2:65" s="1" customFormat="1" ht="16.5" customHeight="1" x14ac:dyDescent="0.2">
      <c r="B231" s="122"/>
      <c r="C231" s="123" t="s">
        <v>157</v>
      </c>
      <c r="D231" s="123" t="s">
        <v>153</v>
      </c>
      <c r="E231" s="124" t="s">
        <v>1110</v>
      </c>
      <c r="F231" s="125" t="s">
        <v>1111</v>
      </c>
      <c r="G231" s="126" t="s">
        <v>201</v>
      </c>
      <c r="H231" s="127">
        <v>8</v>
      </c>
      <c r="I231" s="128"/>
      <c r="J231" s="128">
        <f t="shared" si="40"/>
        <v>0</v>
      </c>
      <c r="K231" s="125" t="s">
        <v>1</v>
      </c>
      <c r="L231" s="25"/>
      <c r="M231" s="129" t="s">
        <v>1</v>
      </c>
      <c r="N231" s="130" t="s">
        <v>34</v>
      </c>
      <c r="O231" s="131">
        <v>0</v>
      </c>
      <c r="P231" s="131">
        <f t="shared" si="41"/>
        <v>0</v>
      </c>
      <c r="Q231" s="131">
        <v>0</v>
      </c>
      <c r="R231" s="131">
        <f t="shared" si="42"/>
        <v>0</v>
      </c>
      <c r="S231" s="131">
        <v>0</v>
      </c>
      <c r="T231" s="132">
        <f t="shared" si="43"/>
        <v>0</v>
      </c>
      <c r="AR231" s="133" t="s">
        <v>157</v>
      </c>
      <c r="AT231" s="133" t="s">
        <v>153</v>
      </c>
      <c r="AU231" s="133" t="s">
        <v>78</v>
      </c>
      <c r="AY231" s="13" t="s">
        <v>152</v>
      </c>
      <c r="BE231" s="134">
        <f t="shared" si="44"/>
        <v>0</v>
      </c>
      <c r="BF231" s="134">
        <f t="shared" si="45"/>
        <v>0</v>
      </c>
      <c r="BG231" s="134">
        <f t="shared" si="46"/>
        <v>0</v>
      </c>
      <c r="BH231" s="134">
        <f t="shared" si="47"/>
        <v>0</v>
      </c>
      <c r="BI231" s="134">
        <f t="shared" si="48"/>
        <v>0</v>
      </c>
      <c r="BJ231" s="13" t="s">
        <v>76</v>
      </c>
      <c r="BK231" s="134">
        <f t="shared" si="49"/>
        <v>0</v>
      </c>
      <c r="BL231" s="13" t="s">
        <v>157</v>
      </c>
      <c r="BM231" s="133" t="s">
        <v>404</v>
      </c>
    </row>
    <row r="232" spans="2:65" s="1" customFormat="1" ht="16.5" customHeight="1" x14ac:dyDescent="0.2">
      <c r="B232" s="122"/>
      <c r="C232" s="123" t="s">
        <v>164</v>
      </c>
      <c r="D232" s="123" t="s">
        <v>153</v>
      </c>
      <c r="E232" s="124" t="s">
        <v>1112</v>
      </c>
      <c r="F232" s="125" t="s">
        <v>1113</v>
      </c>
      <c r="G232" s="126" t="s">
        <v>201</v>
      </c>
      <c r="H232" s="127">
        <v>2</v>
      </c>
      <c r="I232" s="128"/>
      <c r="J232" s="128">
        <f t="shared" si="40"/>
        <v>0</v>
      </c>
      <c r="K232" s="125" t="s">
        <v>1</v>
      </c>
      <c r="L232" s="25"/>
      <c r="M232" s="129" t="s">
        <v>1</v>
      </c>
      <c r="N232" s="130" t="s">
        <v>34</v>
      </c>
      <c r="O232" s="131">
        <v>0</v>
      </c>
      <c r="P232" s="131">
        <f t="shared" si="41"/>
        <v>0</v>
      </c>
      <c r="Q232" s="131">
        <v>0</v>
      </c>
      <c r="R232" s="131">
        <f t="shared" si="42"/>
        <v>0</v>
      </c>
      <c r="S232" s="131">
        <v>0</v>
      </c>
      <c r="T232" s="132">
        <f t="shared" si="43"/>
        <v>0</v>
      </c>
      <c r="AR232" s="133" t="s">
        <v>157</v>
      </c>
      <c r="AT232" s="133" t="s">
        <v>153</v>
      </c>
      <c r="AU232" s="133" t="s">
        <v>78</v>
      </c>
      <c r="AY232" s="13" t="s">
        <v>152</v>
      </c>
      <c r="BE232" s="134">
        <f t="shared" si="44"/>
        <v>0</v>
      </c>
      <c r="BF232" s="134">
        <f t="shared" si="45"/>
        <v>0</v>
      </c>
      <c r="BG232" s="134">
        <f t="shared" si="46"/>
        <v>0</v>
      </c>
      <c r="BH232" s="134">
        <f t="shared" si="47"/>
        <v>0</v>
      </c>
      <c r="BI232" s="134">
        <f t="shared" si="48"/>
        <v>0</v>
      </c>
      <c r="BJ232" s="13" t="s">
        <v>76</v>
      </c>
      <c r="BK232" s="134">
        <f t="shared" si="49"/>
        <v>0</v>
      </c>
      <c r="BL232" s="13" t="s">
        <v>157</v>
      </c>
      <c r="BM232" s="133" t="s">
        <v>407</v>
      </c>
    </row>
    <row r="233" spans="2:65" s="1" customFormat="1" ht="16.5" customHeight="1" x14ac:dyDescent="0.2">
      <c r="B233" s="122"/>
      <c r="C233" s="123" t="s">
        <v>162</v>
      </c>
      <c r="D233" s="123" t="s">
        <v>153</v>
      </c>
      <c r="E233" s="124" t="s">
        <v>1114</v>
      </c>
      <c r="F233" s="125" t="s">
        <v>1105</v>
      </c>
      <c r="G233" s="126" t="s">
        <v>201</v>
      </c>
      <c r="H233" s="127">
        <v>3</v>
      </c>
      <c r="I233" s="128"/>
      <c r="J233" s="128">
        <f t="shared" si="40"/>
        <v>0</v>
      </c>
      <c r="K233" s="125" t="s">
        <v>1</v>
      </c>
      <c r="L233" s="25"/>
      <c r="M233" s="129" t="s">
        <v>1</v>
      </c>
      <c r="N233" s="130" t="s">
        <v>34</v>
      </c>
      <c r="O233" s="131">
        <v>0</v>
      </c>
      <c r="P233" s="131">
        <f t="shared" si="41"/>
        <v>0</v>
      </c>
      <c r="Q233" s="131">
        <v>0</v>
      </c>
      <c r="R233" s="131">
        <f t="shared" si="42"/>
        <v>0</v>
      </c>
      <c r="S233" s="131">
        <v>0</v>
      </c>
      <c r="T233" s="132">
        <f t="shared" si="43"/>
        <v>0</v>
      </c>
      <c r="AR233" s="133" t="s">
        <v>157</v>
      </c>
      <c r="AT233" s="133" t="s">
        <v>153</v>
      </c>
      <c r="AU233" s="133" t="s">
        <v>78</v>
      </c>
      <c r="AY233" s="13" t="s">
        <v>152</v>
      </c>
      <c r="BE233" s="134">
        <f t="shared" si="44"/>
        <v>0</v>
      </c>
      <c r="BF233" s="134">
        <f t="shared" si="45"/>
        <v>0</v>
      </c>
      <c r="BG233" s="134">
        <f t="shared" si="46"/>
        <v>0</v>
      </c>
      <c r="BH233" s="134">
        <f t="shared" si="47"/>
        <v>0</v>
      </c>
      <c r="BI233" s="134">
        <f t="shared" si="48"/>
        <v>0</v>
      </c>
      <c r="BJ233" s="13" t="s">
        <v>76</v>
      </c>
      <c r="BK233" s="134">
        <f t="shared" si="49"/>
        <v>0</v>
      </c>
      <c r="BL233" s="13" t="s">
        <v>157</v>
      </c>
      <c r="BM233" s="133" t="s">
        <v>411</v>
      </c>
    </row>
    <row r="234" spans="2:65" s="1" customFormat="1" ht="16.5" customHeight="1" x14ac:dyDescent="0.2">
      <c r="B234" s="122"/>
      <c r="C234" s="123" t="s">
        <v>172</v>
      </c>
      <c r="D234" s="123" t="s">
        <v>153</v>
      </c>
      <c r="E234" s="124" t="s">
        <v>1115</v>
      </c>
      <c r="F234" s="125" t="s">
        <v>1107</v>
      </c>
      <c r="G234" s="126" t="s">
        <v>201</v>
      </c>
      <c r="H234" s="127">
        <v>3</v>
      </c>
      <c r="I234" s="128"/>
      <c r="J234" s="128">
        <f t="shared" si="40"/>
        <v>0</v>
      </c>
      <c r="K234" s="125" t="s">
        <v>1</v>
      </c>
      <c r="L234" s="25"/>
      <c r="M234" s="129" t="s">
        <v>1</v>
      </c>
      <c r="N234" s="130" t="s">
        <v>34</v>
      </c>
      <c r="O234" s="131">
        <v>0</v>
      </c>
      <c r="P234" s="131">
        <f t="shared" si="41"/>
        <v>0</v>
      </c>
      <c r="Q234" s="131">
        <v>0</v>
      </c>
      <c r="R234" s="131">
        <f t="shared" si="42"/>
        <v>0</v>
      </c>
      <c r="S234" s="131">
        <v>0</v>
      </c>
      <c r="T234" s="132">
        <f t="shared" si="43"/>
        <v>0</v>
      </c>
      <c r="AR234" s="133" t="s">
        <v>157</v>
      </c>
      <c r="AT234" s="133" t="s">
        <v>153</v>
      </c>
      <c r="AU234" s="133" t="s">
        <v>78</v>
      </c>
      <c r="AY234" s="13" t="s">
        <v>152</v>
      </c>
      <c r="BE234" s="134">
        <f t="shared" si="44"/>
        <v>0</v>
      </c>
      <c r="BF234" s="134">
        <f t="shared" si="45"/>
        <v>0</v>
      </c>
      <c r="BG234" s="134">
        <f t="shared" si="46"/>
        <v>0</v>
      </c>
      <c r="BH234" s="134">
        <f t="shared" si="47"/>
        <v>0</v>
      </c>
      <c r="BI234" s="134">
        <f t="shared" si="48"/>
        <v>0</v>
      </c>
      <c r="BJ234" s="13" t="s">
        <v>76</v>
      </c>
      <c r="BK234" s="134">
        <f t="shared" si="49"/>
        <v>0</v>
      </c>
      <c r="BL234" s="13" t="s">
        <v>157</v>
      </c>
      <c r="BM234" s="133" t="s">
        <v>414</v>
      </c>
    </row>
    <row r="235" spans="2:65" s="1" customFormat="1" ht="16.5" customHeight="1" x14ac:dyDescent="0.2">
      <c r="B235" s="122"/>
      <c r="C235" s="123" t="s">
        <v>163</v>
      </c>
      <c r="D235" s="123" t="s">
        <v>153</v>
      </c>
      <c r="E235" s="124" t="s">
        <v>1116</v>
      </c>
      <c r="F235" s="125" t="s">
        <v>1109</v>
      </c>
      <c r="G235" s="126" t="s">
        <v>201</v>
      </c>
      <c r="H235" s="127">
        <v>3</v>
      </c>
      <c r="I235" s="128"/>
      <c r="J235" s="128">
        <f t="shared" si="40"/>
        <v>0</v>
      </c>
      <c r="K235" s="125" t="s">
        <v>1</v>
      </c>
      <c r="L235" s="25"/>
      <c r="M235" s="129" t="s">
        <v>1</v>
      </c>
      <c r="N235" s="130" t="s">
        <v>34</v>
      </c>
      <c r="O235" s="131">
        <v>0</v>
      </c>
      <c r="P235" s="131">
        <f t="shared" si="41"/>
        <v>0</v>
      </c>
      <c r="Q235" s="131">
        <v>0</v>
      </c>
      <c r="R235" s="131">
        <f t="shared" si="42"/>
        <v>0</v>
      </c>
      <c r="S235" s="131">
        <v>0</v>
      </c>
      <c r="T235" s="132">
        <f t="shared" si="43"/>
        <v>0</v>
      </c>
      <c r="AR235" s="133" t="s">
        <v>157</v>
      </c>
      <c r="AT235" s="133" t="s">
        <v>153</v>
      </c>
      <c r="AU235" s="133" t="s">
        <v>78</v>
      </c>
      <c r="AY235" s="13" t="s">
        <v>152</v>
      </c>
      <c r="BE235" s="134">
        <f t="shared" si="44"/>
        <v>0</v>
      </c>
      <c r="BF235" s="134">
        <f t="shared" si="45"/>
        <v>0</v>
      </c>
      <c r="BG235" s="134">
        <f t="shared" si="46"/>
        <v>0</v>
      </c>
      <c r="BH235" s="134">
        <f t="shared" si="47"/>
        <v>0</v>
      </c>
      <c r="BI235" s="134">
        <f t="shared" si="48"/>
        <v>0</v>
      </c>
      <c r="BJ235" s="13" t="s">
        <v>76</v>
      </c>
      <c r="BK235" s="134">
        <f t="shared" si="49"/>
        <v>0</v>
      </c>
      <c r="BL235" s="13" t="s">
        <v>157</v>
      </c>
      <c r="BM235" s="133" t="s">
        <v>418</v>
      </c>
    </row>
    <row r="236" spans="2:65" s="1" customFormat="1" ht="16.5" customHeight="1" x14ac:dyDescent="0.2">
      <c r="B236" s="122"/>
      <c r="C236" s="123" t="s">
        <v>179</v>
      </c>
      <c r="D236" s="123" t="s">
        <v>153</v>
      </c>
      <c r="E236" s="124" t="s">
        <v>1117</v>
      </c>
      <c r="F236" s="125" t="s">
        <v>1111</v>
      </c>
      <c r="G236" s="126" t="s">
        <v>201</v>
      </c>
      <c r="H236" s="127">
        <v>8</v>
      </c>
      <c r="I236" s="128"/>
      <c r="J236" s="128">
        <f t="shared" si="40"/>
        <v>0</v>
      </c>
      <c r="K236" s="125" t="s">
        <v>1</v>
      </c>
      <c r="L236" s="25"/>
      <c r="M236" s="129" t="s">
        <v>1</v>
      </c>
      <c r="N236" s="130" t="s">
        <v>34</v>
      </c>
      <c r="O236" s="131">
        <v>0</v>
      </c>
      <c r="P236" s="131">
        <f t="shared" si="41"/>
        <v>0</v>
      </c>
      <c r="Q236" s="131">
        <v>0</v>
      </c>
      <c r="R236" s="131">
        <f t="shared" si="42"/>
        <v>0</v>
      </c>
      <c r="S236" s="131">
        <v>0</v>
      </c>
      <c r="T236" s="132">
        <f t="shared" si="43"/>
        <v>0</v>
      </c>
      <c r="AR236" s="133" t="s">
        <v>157</v>
      </c>
      <c r="AT236" s="133" t="s">
        <v>153</v>
      </c>
      <c r="AU236" s="133" t="s">
        <v>78</v>
      </c>
      <c r="AY236" s="13" t="s">
        <v>152</v>
      </c>
      <c r="BE236" s="134">
        <f t="shared" si="44"/>
        <v>0</v>
      </c>
      <c r="BF236" s="134">
        <f t="shared" si="45"/>
        <v>0</v>
      </c>
      <c r="BG236" s="134">
        <f t="shared" si="46"/>
        <v>0</v>
      </c>
      <c r="BH236" s="134">
        <f t="shared" si="47"/>
        <v>0</v>
      </c>
      <c r="BI236" s="134">
        <f t="shared" si="48"/>
        <v>0</v>
      </c>
      <c r="BJ236" s="13" t="s">
        <v>76</v>
      </c>
      <c r="BK236" s="134">
        <f t="shared" si="49"/>
        <v>0</v>
      </c>
      <c r="BL236" s="13" t="s">
        <v>157</v>
      </c>
      <c r="BM236" s="133" t="s">
        <v>421</v>
      </c>
    </row>
    <row r="237" spans="2:65" s="1" customFormat="1" ht="16.5" customHeight="1" x14ac:dyDescent="0.2">
      <c r="B237" s="122"/>
      <c r="C237" s="123" t="s">
        <v>168</v>
      </c>
      <c r="D237" s="123" t="s">
        <v>153</v>
      </c>
      <c r="E237" s="124" t="s">
        <v>1118</v>
      </c>
      <c r="F237" s="125" t="s">
        <v>1113</v>
      </c>
      <c r="G237" s="126" t="s">
        <v>201</v>
      </c>
      <c r="H237" s="127">
        <v>2</v>
      </c>
      <c r="I237" s="128"/>
      <c r="J237" s="128">
        <f t="shared" si="40"/>
        <v>0</v>
      </c>
      <c r="K237" s="125" t="s">
        <v>1</v>
      </c>
      <c r="L237" s="25"/>
      <c r="M237" s="129" t="s">
        <v>1</v>
      </c>
      <c r="N237" s="130" t="s">
        <v>34</v>
      </c>
      <c r="O237" s="131">
        <v>0</v>
      </c>
      <c r="P237" s="131">
        <f t="shared" si="41"/>
        <v>0</v>
      </c>
      <c r="Q237" s="131">
        <v>0</v>
      </c>
      <c r="R237" s="131">
        <f t="shared" si="42"/>
        <v>0</v>
      </c>
      <c r="S237" s="131">
        <v>0</v>
      </c>
      <c r="T237" s="132">
        <f t="shared" si="43"/>
        <v>0</v>
      </c>
      <c r="AR237" s="133" t="s">
        <v>157</v>
      </c>
      <c r="AT237" s="133" t="s">
        <v>153</v>
      </c>
      <c r="AU237" s="133" t="s">
        <v>78</v>
      </c>
      <c r="AY237" s="13" t="s">
        <v>152</v>
      </c>
      <c r="BE237" s="134">
        <f t="shared" si="44"/>
        <v>0</v>
      </c>
      <c r="BF237" s="134">
        <f t="shared" si="45"/>
        <v>0</v>
      </c>
      <c r="BG237" s="134">
        <f t="shared" si="46"/>
        <v>0</v>
      </c>
      <c r="BH237" s="134">
        <f t="shared" si="47"/>
        <v>0</v>
      </c>
      <c r="BI237" s="134">
        <f t="shared" si="48"/>
        <v>0</v>
      </c>
      <c r="BJ237" s="13" t="s">
        <v>76</v>
      </c>
      <c r="BK237" s="134">
        <f t="shared" si="49"/>
        <v>0</v>
      </c>
      <c r="BL237" s="13" t="s">
        <v>157</v>
      </c>
      <c r="BM237" s="133" t="s">
        <v>425</v>
      </c>
    </row>
    <row r="238" spans="2:65" s="1" customFormat="1" ht="16.5" customHeight="1" x14ac:dyDescent="0.2">
      <c r="B238" s="122"/>
      <c r="C238" s="123" t="s">
        <v>69</v>
      </c>
      <c r="D238" s="123" t="s">
        <v>153</v>
      </c>
      <c r="E238" s="124" t="s">
        <v>913</v>
      </c>
      <c r="F238" s="125" t="s">
        <v>914</v>
      </c>
      <c r="G238" s="126" t="s">
        <v>201</v>
      </c>
      <c r="H238" s="127">
        <v>30</v>
      </c>
      <c r="I238" s="128"/>
      <c r="J238" s="128">
        <f t="shared" si="40"/>
        <v>0</v>
      </c>
      <c r="K238" s="125" t="s">
        <v>1</v>
      </c>
      <c r="L238" s="25"/>
      <c r="M238" s="129" t="s">
        <v>1</v>
      </c>
      <c r="N238" s="130" t="s">
        <v>34</v>
      </c>
      <c r="O238" s="131">
        <v>0</v>
      </c>
      <c r="P238" s="131">
        <f t="shared" si="41"/>
        <v>0</v>
      </c>
      <c r="Q238" s="131">
        <v>0</v>
      </c>
      <c r="R238" s="131">
        <f t="shared" si="42"/>
        <v>0</v>
      </c>
      <c r="S238" s="131">
        <v>0</v>
      </c>
      <c r="T238" s="132">
        <f t="shared" si="43"/>
        <v>0</v>
      </c>
      <c r="AR238" s="133" t="s">
        <v>157</v>
      </c>
      <c r="AT238" s="133" t="s">
        <v>153</v>
      </c>
      <c r="AU238" s="133" t="s">
        <v>78</v>
      </c>
      <c r="AY238" s="13" t="s">
        <v>152</v>
      </c>
      <c r="BE238" s="134">
        <f t="shared" si="44"/>
        <v>0</v>
      </c>
      <c r="BF238" s="134">
        <f t="shared" si="45"/>
        <v>0</v>
      </c>
      <c r="BG238" s="134">
        <f t="shared" si="46"/>
        <v>0</v>
      </c>
      <c r="BH238" s="134">
        <f t="shared" si="47"/>
        <v>0</v>
      </c>
      <c r="BI238" s="134">
        <f t="shared" si="48"/>
        <v>0</v>
      </c>
      <c r="BJ238" s="13" t="s">
        <v>76</v>
      </c>
      <c r="BK238" s="134">
        <f t="shared" si="49"/>
        <v>0</v>
      </c>
      <c r="BL238" s="13" t="s">
        <v>157</v>
      </c>
      <c r="BM238" s="133" t="s">
        <v>428</v>
      </c>
    </row>
    <row r="239" spans="2:65" s="1" customFormat="1" ht="16.5" customHeight="1" x14ac:dyDescent="0.2">
      <c r="B239" s="122"/>
      <c r="C239" s="123" t="s">
        <v>69</v>
      </c>
      <c r="D239" s="123" t="s">
        <v>153</v>
      </c>
      <c r="E239" s="124" t="s">
        <v>1119</v>
      </c>
      <c r="F239" s="125" t="s">
        <v>1120</v>
      </c>
      <c r="G239" s="126" t="s">
        <v>201</v>
      </c>
      <c r="H239" s="127">
        <v>10</v>
      </c>
      <c r="I239" s="128"/>
      <c r="J239" s="128">
        <f t="shared" si="40"/>
        <v>0</v>
      </c>
      <c r="K239" s="125" t="s">
        <v>1</v>
      </c>
      <c r="L239" s="25"/>
      <c r="M239" s="129" t="s">
        <v>1</v>
      </c>
      <c r="N239" s="130" t="s">
        <v>34</v>
      </c>
      <c r="O239" s="131">
        <v>0</v>
      </c>
      <c r="P239" s="131">
        <f t="shared" si="41"/>
        <v>0</v>
      </c>
      <c r="Q239" s="131">
        <v>0</v>
      </c>
      <c r="R239" s="131">
        <f t="shared" si="42"/>
        <v>0</v>
      </c>
      <c r="S239" s="131">
        <v>0</v>
      </c>
      <c r="T239" s="132">
        <f t="shared" si="43"/>
        <v>0</v>
      </c>
      <c r="AR239" s="133" t="s">
        <v>157</v>
      </c>
      <c r="AT239" s="133" t="s">
        <v>153</v>
      </c>
      <c r="AU239" s="133" t="s">
        <v>78</v>
      </c>
      <c r="AY239" s="13" t="s">
        <v>152</v>
      </c>
      <c r="BE239" s="134">
        <f t="shared" si="44"/>
        <v>0</v>
      </c>
      <c r="BF239" s="134">
        <f t="shared" si="45"/>
        <v>0</v>
      </c>
      <c r="BG239" s="134">
        <f t="shared" si="46"/>
        <v>0</v>
      </c>
      <c r="BH239" s="134">
        <f t="shared" si="47"/>
        <v>0</v>
      </c>
      <c r="BI239" s="134">
        <f t="shared" si="48"/>
        <v>0</v>
      </c>
      <c r="BJ239" s="13" t="s">
        <v>76</v>
      </c>
      <c r="BK239" s="134">
        <f t="shared" si="49"/>
        <v>0</v>
      </c>
      <c r="BL239" s="13" t="s">
        <v>157</v>
      </c>
      <c r="BM239" s="133" t="s">
        <v>432</v>
      </c>
    </row>
    <row r="240" spans="2:65" s="1" customFormat="1" ht="16.5" customHeight="1" x14ac:dyDescent="0.2">
      <c r="B240" s="122"/>
      <c r="C240" s="123" t="s">
        <v>69</v>
      </c>
      <c r="D240" s="123" t="s">
        <v>153</v>
      </c>
      <c r="E240" s="124" t="s">
        <v>1121</v>
      </c>
      <c r="F240" s="125" t="s">
        <v>914</v>
      </c>
      <c r="G240" s="126" t="s">
        <v>201</v>
      </c>
      <c r="H240" s="127">
        <v>30</v>
      </c>
      <c r="I240" s="128"/>
      <c r="J240" s="128">
        <f t="shared" si="40"/>
        <v>0</v>
      </c>
      <c r="K240" s="125" t="s">
        <v>1</v>
      </c>
      <c r="L240" s="25"/>
      <c r="M240" s="129" t="s">
        <v>1</v>
      </c>
      <c r="N240" s="130" t="s">
        <v>34</v>
      </c>
      <c r="O240" s="131">
        <v>0</v>
      </c>
      <c r="P240" s="131">
        <f t="shared" si="41"/>
        <v>0</v>
      </c>
      <c r="Q240" s="131">
        <v>0</v>
      </c>
      <c r="R240" s="131">
        <f t="shared" si="42"/>
        <v>0</v>
      </c>
      <c r="S240" s="131">
        <v>0</v>
      </c>
      <c r="T240" s="132">
        <f t="shared" si="43"/>
        <v>0</v>
      </c>
      <c r="AR240" s="133" t="s">
        <v>157</v>
      </c>
      <c r="AT240" s="133" t="s">
        <v>153</v>
      </c>
      <c r="AU240" s="133" t="s">
        <v>78</v>
      </c>
      <c r="AY240" s="13" t="s">
        <v>152</v>
      </c>
      <c r="BE240" s="134">
        <f t="shared" si="44"/>
        <v>0</v>
      </c>
      <c r="BF240" s="134">
        <f t="shared" si="45"/>
        <v>0</v>
      </c>
      <c r="BG240" s="134">
        <f t="shared" si="46"/>
        <v>0</v>
      </c>
      <c r="BH240" s="134">
        <f t="shared" si="47"/>
        <v>0</v>
      </c>
      <c r="BI240" s="134">
        <f t="shared" si="48"/>
        <v>0</v>
      </c>
      <c r="BJ240" s="13" t="s">
        <v>76</v>
      </c>
      <c r="BK240" s="134">
        <f t="shared" si="49"/>
        <v>0</v>
      </c>
      <c r="BL240" s="13" t="s">
        <v>157</v>
      </c>
      <c r="BM240" s="133" t="s">
        <v>435</v>
      </c>
    </row>
    <row r="241" spans="2:65" s="1" customFormat="1" ht="16.5" customHeight="1" x14ac:dyDescent="0.2">
      <c r="B241" s="122"/>
      <c r="C241" s="123" t="s">
        <v>69</v>
      </c>
      <c r="D241" s="123" t="s">
        <v>153</v>
      </c>
      <c r="E241" s="124" t="s">
        <v>1122</v>
      </c>
      <c r="F241" s="125" t="s">
        <v>1123</v>
      </c>
      <c r="G241" s="126" t="s">
        <v>201</v>
      </c>
      <c r="H241" s="127">
        <v>10</v>
      </c>
      <c r="I241" s="128"/>
      <c r="J241" s="128">
        <f t="shared" si="40"/>
        <v>0</v>
      </c>
      <c r="K241" s="125" t="s">
        <v>1</v>
      </c>
      <c r="L241" s="25"/>
      <c r="M241" s="129" t="s">
        <v>1</v>
      </c>
      <c r="N241" s="130" t="s">
        <v>34</v>
      </c>
      <c r="O241" s="131">
        <v>0</v>
      </c>
      <c r="P241" s="131">
        <f t="shared" si="41"/>
        <v>0</v>
      </c>
      <c r="Q241" s="131">
        <v>0</v>
      </c>
      <c r="R241" s="131">
        <f t="shared" si="42"/>
        <v>0</v>
      </c>
      <c r="S241" s="131">
        <v>0</v>
      </c>
      <c r="T241" s="132">
        <f t="shared" si="43"/>
        <v>0</v>
      </c>
      <c r="AR241" s="133" t="s">
        <v>157</v>
      </c>
      <c r="AT241" s="133" t="s">
        <v>153</v>
      </c>
      <c r="AU241" s="133" t="s">
        <v>78</v>
      </c>
      <c r="AY241" s="13" t="s">
        <v>152</v>
      </c>
      <c r="BE241" s="134">
        <f t="shared" si="44"/>
        <v>0</v>
      </c>
      <c r="BF241" s="134">
        <f t="shared" si="45"/>
        <v>0</v>
      </c>
      <c r="BG241" s="134">
        <f t="shared" si="46"/>
        <v>0</v>
      </c>
      <c r="BH241" s="134">
        <f t="shared" si="47"/>
        <v>0</v>
      </c>
      <c r="BI241" s="134">
        <f t="shared" si="48"/>
        <v>0</v>
      </c>
      <c r="BJ241" s="13" t="s">
        <v>76</v>
      </c>
      <c r="BK241" s="134">
        <f t="shared" si="49"/>
        <v>0</v>
      </c>
      <c r="BL241" s="13" t="s">
        <v>157</v>
      </c>
      <c r="BM241" s="133" t="s">
        <v>439</v>
      </c>
    </row>
    <row r="242" spans="2:65" s="1" customFormat="1" ht="16.5" customHeight="1" x14ac:dyDescent="0.2">
      <c r="B242" s="122"/>
      <c r="C242" s="123" t="s">
        <v>69</v>
      </c>
      <c r="D242" s="123" t="s">
        <v>153</v>
      </c>
      <c r="E242" s="124" t="s">
        <v>1124</v>
      </c>
      <c r="F242" s="125" t="s">
        <v>1125</v>
      </c>
      <c r="G242" s="126" t="s">
        <v>201</v>
      </c>
      <c r="H242" s="127">
        <v>4</v>
      </c>
      <c r="I242" s="128"/>
      <c r="J242" s="128">
        <f t="shared" si="40"/>
        <v>0</v>
      </c>
      <c r="K242" s="125" t="s">
        <v>1</v>
      </c>
      <c r="L242" s="25"/>
      <c r="M242" s="129" t="s">
        <v>1</v>
      </c>
      <c r="N242" s="130" t="s">
        <v>34</v>
      </c>
      <c r="O242" s="131">
        <v>0</v>
      </c>
      <c r="P242" s="131">
        <f t="shared" si="41"/>
        <v>0</v>
      </c>
      <c r="Q242" s="131">
        <v>0</v>
      </c>
      <c r="R242" s="131">
        <f t="shared" si="42"/>
        <v>0</v>
      </c>
      <c r="S242" s="131">
        <v>0</v>
      </c>
      <c r="T242" s="132">
        <f t="shared" si="43"/>
        <v>0</v>
      </c>
      <c r="AR242" s="133" t="s">
        <v>157</v>
      </c>
      <c r="AT242" s="133" t="s">
        <v>153</v>
      </c>
      <c r="AU242" s="133" t="s">
        <v>78</v>
      </c>
      <c r="AY242" s="13" t="s">
        <v>152</v>
      </c>
      <c r="BE242" s="134">
        <f t="shared" si="44"/>
        <v>0</v>
      </c>
      <c r="BF242" s="134">
        <f t="shared" si="45"/>
        <v>0</v>
      </c>
      <c r="BG242" s="134">
        <f t="shared" si="46"/>
        <v>0</v>
      </c>
      <c r="BH242" s="134">
        <f t="shared" si="47"/>
        <v>0</v>
      </c>
      <c r="BI242" s="134">
        <f t="shared" si="48"/>
        <v>0</v>
      </c>
      <c r="BJ242" s="13" t="s">
        <v>76</v>
      </c>
      <c r="BK242" s="134">
        <f t="shared" si="49"/>
        <v>0</v>
      </c>
      <c r="BL242" s="13" t="s">
        <v>157</v>
      </c>
      <c r="BM242" s="133" t="s">
        <v>442</v>
      </c>
    </row>
    <row r="243" spans="2:65" s="1" customFormat="1" ht="37.9" customHeight="1" x14ac:dyDescent="0.2">
      <c r="B243" s="122"/>
      <c r="C243" s="123" t="s">
        <v>172</v>
      </c>
      <c r="D243" s="123" t="s">
        <v>153</v>
      </c>
      <c r="E243" s="124" t="s">
        <v>1126</v>
      </c>
      <c r="F243" s="125" t="s">
        <v>1127</v>
      </c>
      <c r="G243" s="126" t="s">
        <v>201</v>
      </c>
      <c r="H243" s="127">
        <v>6</v>
      </c>
      <c r="I243" s="128"/>
      <c r="J243" s="128">
        <f t="shared" si="40"/>
        <v>0</v>
      </c>
      <c r="K243" s="125" t="s">
        <v>1</v>
      </c>
      <c r="L243" s="25"/>
      <c r="M243" s="129" t="s">
        <v>1</v>
      </c>
      <c r="N243" s="130" t="s">
        <v>34</v>
      </c>
      <c r="O243" s="131">
        <v>0</v>
      </c>
      <c r="P243" s="131">
        <f t="shared" si="41"/>
        <v>0</v>
      </c>
      <c r="Q243" s="131">
        <v>0</v>
      </c>
      <c r="R243" s="131">
        <f t="shared" si="42"/>
        <v>0</v>
      </c>
      <c r="S243" s="131">
        <v>0</v>
      </c>
      <c r="T243" s="132">
        <f t="shared" si="43"/>
        <v>0</v>
      </c>
      <c r="AR243" s="133" t="s">
        <v>157</v>
      </c>
      <c r="AT243" s="133" t="s">
        <v>153</v>
      </c>
      <c r="AU243" s="133" t="s">
        <v>78</v>
      </c>
      <c r="AY243" s="13" t="s">
        <v>152</v>
      </c>
      <c r="BE243" s="134">
        <f t="shared" si="44"/>
        <v>0</v>
      </c>
      <c r="BF243" s="134">
        <f t="shared" si="45"/>
        <v>0</v>
      </c>
      <c r="BG243" s="134">
        <f t="shared" si="46"/>
        <v>0</v>
      </c>
      <c r="BH243" s="134">
        <f t="shared" si="47"/>
        <v>0</v>
      </c>
      <c r="BI243" s="134">
        <f t="shared" si="48"/>
        <v>0</v>
      </c>
      <c r="BJ243" s="13" t="s">
        <v>76</v>
      </c>
      <c r="BK243" s="134">
        <f t="shared" si="49"/>
        <v>0</v>
      </c>
      <c r="BL243" s="13" t="s">
        <v>157</v>
      </c>
      <c r="BM243" s="133" t="s">
        <v>446</v>
      </c>
    </row>
    <row r="244" spans="2:65" s="1" customFormat="1" ht="16.5" customHeight="1" x14ac:dyDescent="0.2">
      <c r="B244" s="122"/>
      <c r="C244" s="123" t="s">
        <v>163</v>
      </c>
      <c r="D244" s="123" t="s">
        <v>153</v>
      </c>
      <c r="E244" s="124" t="s">
        <v>1128</v>
      </c>
      <c r="F244" s="125" t="s">
        <v>1129</v>
      </c>
      <c r="G244" s="126" t="s">
        <v>201</v>
      </c>
      <c r="H244" s="127">
        <v>6</v>
      </c>
      <c r="I244" s="128"/>
      <c r="J244" s="128">
        <f t="shared" si="40"/>
        <v>0</v>
      </c>
      <c r="K244" s="125" t="s">
        <v>1</v>
      </c>
      <c r="L244" s="25"/>
      <c r="M244" s="129" t="s">
        <v>1</v>
      </c>
      <c r="N244" s="130" t="s">
        <v>34</v>
      </c>
      <c r="O244" s="131">
        <v>0</v>
      </c>
      <c r="P244" s="131">
        <f t="shared" si="41"/>
        <v>0</v>
      </c>
      <c r="Q244" s="131">
        <v>0</v>
      </c>
      <c r="R244" s="131">
        <f t="shared" si="42"/>
        <v>0</v>
      </c>
      <c r="S244" s="131">
        <v>0</v>
      </c>
      <c r="T244" s="132">
        <f t="shared" si="43"/>
        <v>0</v>
      </c>
      <c r="AR244" s="133" t="s">
        <v>157</v>
      </c>
      <c r="AT244" s="133" t="s">
        <v>153</v>
      </c>
      <c r="AU244" s="133" t="s">
        <v>78</v>
      </c>
      <c r="AY244" s="13" t="s">
        <v>152</v>
      </c>
      <c r="BE244" s="134">
        <f t="shared" si="44"/>
        <v>0</v>
      </c>
      <c r="BF244" s="134">
        <f t="shared" si="45"/>
        <v>0</v>
      </c>
      <c r="BG244" s="134">
        <f t="shared" si="46"/>
        <v>0</v>
      </c>
      <c r="BH244" s="134">
        <f t="shared" si="47"/>
        <v>0</v>
      </c>
      <c r="BI244" s="134">
        <f t="shared" si="48"/>
        <v>0</v>
      </c>
      <c r="BJ244" s="13" t="s">
        <v>76</v>
      </c>
      <c r="BK244" s="134">
        <f t="shared" si="49"/>
        <v>0</v>
      </c>
      <c r="BL244" s="13" t="s">
        <v>157</v>
      </c>
      <c r="BM244" s="133" t="s">
        <v>449</v>
      </c>
    </row>
    <row r="245" spans="2:65" s="10" customFormat="1" ht="25.9" customHeight="1" x14ac:dyDescent="0.2">
      <c r="B245" s="113"/>
      <c r="D245" s="114" t="s">
        <v>68</v>
      </c>
      <c r="E245" s="115" t="s">
        <v>1130</v>
      </c>
      <c r="F245" s="115" t="s">
        <v>1131</v>
      </c>
      <c r="J245" s="116">
        <f>BK245</f>
        <v>0</v>
      </c>
      <c r="L245" s="113"/>
      <c r="M245" s="117"/>
      <c r="P245" s="118">
        <f>SUM(P246:P248)</f>
        <v>0</v>
      </c>
      <c r="R245" s="118">
        <f>SUM(R246:R248)</f>
        <v>0</v>
      </c>
      <c r="T245" s="119">
        <f>SUM(T246:T248)</f>
        <v>0</v>
      </c>
      <c r="AR245" s="114" t="s">
        <v>76</v>
      </c>
      <c r="AT245" s="120" t="s">
        <v>68</v>
      </c>
      <c r="AU245" s="120" t="s">
        <v>69</v>
      </c>
      <c r="AY245" s="114" t="s">
        <v>152</v>
      </c>
      <c r="BK245" s="121">
        <f>SUM(BK246:BK248)</f>
        <v>0</v>
      </c>
    </row>
    <row r="246" spans="2:65" s="1" customFormat="1" ht="16.5" customHeight="1" x14ac:dyDescent="0.2">
      <c r="B246" s="122"/>
      <c r="C246" s="123" t="s">
        <v>69</v>
      </c>
      <c r="D246" s="123" t="s">
        <v>153</v>
      </c>
      <c r="E246" s="124" t="s">
        <v>1132</v>
      </c>
      <c r="F246" s="125" t="s">
        <v>1133</v>
      </c>
      <c r="G246" s="126" t="s">
        <v>1</v>
      </c>
      <c r="H246" s="127">
        <v>1</v>
      </c>
      <c r="I246" s="128"/>
      <c r="J246" s="128">
        <f>ROUND(I246*H246,2)</f>
        <v>0</v>
      </c>
      <c r="K246" s="125" t="s">
        <v>1</v>
      </c>
      <c r="L246" s="25"/>
      <c r="M246" s="129" t="s">
        <v>1</v>
      </c>
      <c r="N246" s="130" t="s">
        <v>34</v>
      </c>
      <c r="O246" s="131">
        <v>0</v>
      </c>
      <c r="P246" s="131">
        <f>O246*H246</f>
        <v>0</v>
      </c>
      <c r="Q246" s="131">
        <v>0</v>
      </c>
      <c r="R246" s="131">
        <f>Q246*H246</f>
        <v>0</v>
      </c>
      <c r="S246" s="131">
        <v>0</v>
      </c>
      <c r="T246" s="132">
        <f>S246*H246</f>
        <v>0</v>
      </c>
      <c r="AR246" s="133" t="s">
        <v>157</v>
      </c>
      <c r="AT246" s="133" t="s">
        <v>153</v>
      </c>
      <c r="AU246" s="133" t="s">
        <v>76</v>
      </c>
      <c r="AY246" s="13" t="s">
        <v>152</v>
      </c>
      <c r="BE246" s="134">
        <f>IF(N246="základní",J246,0)</f>
        <v>0</v>
      </c>
      <c r="BF246" s="134">
        <f>IF(N246="snížená",J246,0)</f>
        <v>0</v>
      </c>
      <c r="BG246" s="134">
        <f>IF(N246="zákl. přenesená",J246,0)</f>
        <v>0</v>
      </c>
      <c r="BH246" s="134">
        <f>IF(N246="sníž. přenesená",J246,0)</f>
        <v>0</v>
      </c>
      <c r="BI246" s="134">
        <f>IF(N246="nulová",J246,0)</f>
        <v>0</v>
      </c>
      <c r="BJ246" s="13" t="s">
        <v>76</v>
      </c>
      <c r="BK246" s="134">
        <f>ROUND(I246*H246,2)</f>
        <v>0</v>
      </c>
      <c r="BL246" s="13" t="s">
        <v>157</v>
      </c>
      <c r="BM246" s="133" t="s">
        <v>453</v>
      </c>
    </row>
    <row r="247" spans="2:65" s="1" customFormat="1" ht="16.5" customHeight="1" x14ac:dyDescent="0.2">
      <c r="B247" s="122"/>
      <c r="C247" s="123" t="s">
        <v>69</v>
      </c>
      <c r="D247" s="123" t="s">
        <v>153</v>
      </c>
      <c r="E247" s="124" t="s">
        <v>1134</v>
      </c>
      <c r="F247" s="125" t="s">
        <v>1135</v>
      </c>
      <c r="G247" s="126" t="s">
        <v>201</v>
      </c>
      <c r="H247" s="127">
        <v>1</v>
      </c>
      <c r="I247" s="128"/>
      <c r="J247" s="128">
        <f>ROUND(I247*H247,2)</f>
        <v>0</v>
      </c>
      <c r="K247" s="125" t="s">
        <v>1</v>
      </c>
      <c r="L247" s="25"/>
      <c r="M247" s="129" t="s">
        <v>1</v>
      </c>
      <c r="N247" s="130" t="s">
        <v>34</v>
      </c>
      <c r="O247" s="131">
        <v>0</v>
      </c>
      <c r="P247" s="131">
        <f>O247*H247</f>
        <v>0</v>
      </c>
      <c r="Q247" s="131">
        <v>0</v>
      </c>
      <c r="R247" s="131">
        <f>Q247*H247</f>
        <v>0</v>
      </c>
      <c r="S247" s="131">
        <v>0</v>
      </c>
      <c r="T247" s="132">
        <f>S247*H247</f>
        <v>0</v>
      </c>
      <c r="AR247" s="133" t="s">
        <v>157</v>
      </c>
      <c r="AT247" s="133" t="s">
        <v>153</v>
      </c>
      <c r="AU247" s="133" t="s">
        <v>76</v>
      </c>
      <c r="AY247" s="13" t="s">
        <v>152</v>
      </c>
      <c r="BE247" s="134">
        <f>IF(N247="základní",J247,0)</f>
        <v>0</v>
      </c>
      <c r="BF247" s="134">
        <f>IF(N247="snížená",J247,0)</f>
        <v>0</v>
      </c>
      <c r="BG247" s="134">
        <f>IF(N247="zákl. přenesená",J247,0)</f>
        <v>0</v>
      </c>
      <c r="BH247" s="134">
        <f>IF(N247="sníž. přenesená",J247,0)</f>
        <v>0</v>
      </c>
      <c r="BI247" s="134">
        <f>IF(N247="nulová",J247,0)</f>
        <v>0</v>
      </c>
      <c r="BJ247" s="13" t="s">
        <v>76</v>
      </c>
      <c r="BK247" s="134">
        <f>ROUND(I247*H247,2)</f>
        <v>0</v>
      </c>
      <c r="BL247" s="13" t="s">
        <v>157</v>
      </c>
      <c r="BM247" s="133" t="s">
        <v>456</v>
      </c>
    </row>
    <row r="248" spans="2:65" s="1" customFormat="1" ht="16.5" customHeight="1" x14ac:dyDescent="0.2">
      <c r="B248" s="122"/>
      <c r="C248" s="123" t="s">
        <v>69</v>
      </c>
      <c r="D248" s="123" t="s">
        <v>153</v>
      </c>
      <c r="E248" s="124" t="s">
        <v>1136</v>
      </c>
      <c r="F248" s="125" t="s">
        <v>1137</v>
      </c>
      <c r="G248" s="126" t="s">
        <v>201</v>
      </c>
      <c r="H248" s="127">
        <v>1</v>
      </c>
      <c r="I248" s="128"/>
      <c r="J248" s="128">
        <f>ROUND(I248*H248,2)</f>
        <v>0</v>
      </c>
      <c r="K248" s="125" t="s">
        <v>1</v>
      </c>
      <c r="L248" s="25"/>
      <c r="M248" s="129" t="s">
        <v>1</v>
      </c>
      <c r="N248" s="130" t="s">
        <v>34</v>
      </c>
      <c r="O248" s="131">
        <v>0</v>
      </c>
      <c r="P248" s="131">
        <f>O248*H248</f>
        <v>0</v>
      </c>
      <c r="Q248" s="131">
        <v>0</v>
      </c>
      <c r="R248" s="131">
        <f>Q248*H248</f>
        <v>0</v>
      </c>
      <c r="S248" s="131">
        <v>0</v>
      </c>
      <c r="T248" s="132">
        <f>S248*H248</f>
        <v>0</v>
      </c>
      <c r="AR248" s="133" t="s">
        <v>157</v>
      </c>
      <c r="AT248" s="133" t="s">
        <v>153</v>
      </c>
      <c r="AU248" s="133" t="s">
        <v>76</v>
      </c>
      <c r="AY248" s="13" t="s">
        <v>152</v>
      </c>
      <c r="BE248" s="134">
        <f>IF(N248="základní",J248,0)</f>
        <v>0</v>
      </c>
      <c r="BF248" s="134">
        <f>IF(N248="snížená",J248,0)</f>
        <v>0</v>
      </c>
      <c r="BG248" s="134">
        <f>IF(N248="zákl. přenesená",J248,0)</f>
        <v>0</v>
      </c>
      <c r="BH248" s="134">
        <f>IF(N248="sníž. přenesená",J248,0)</f>
        <v>0</v>
      </c>
      <c r="BI248" s="134">
        <f>IF(N248="nulová",J248,0)</f>
        <v>0</v>
      </c>
      <c r="BJ248" s="13" t="s">
        <v>76</v>
      </c>
      <c r="BK248" s="134">
        <f>ROUND(I248*H248,2)</f>
        <v>0</v>
      </c>
      <c r="BL248" s="13" t="s">
        <v>157</v>
      </c>
      <c r="BM248" s="133" t="s">
        <v>462</v>
      </c>
    </row>
    <row r="249" spans="2:65" s="10" customFormat="1" ht="25.9" customHeight="1" x14ac:dyDescent="0.2">
      <c r="B249" s="113"/>
      <c r="D249" s="114" t="s">
        <v>68</v>
      </c>
      <c r="E249" s="115" t="s">
        <v>1138</v>
      </c>
      <c r="F249" s="115" t="s">
        <v>1139</v>
      </c>
      <c r="J249" s="116">
        <f>BK249</f>
        <v>0</v>
      </c>
      <c r="L249" s="113"/>
      <c r="M249" s="117"/>
      <c r="P249" s="118">
        <f>SUM(P250:P258)</f>
        <v>0</v>
      </c>
      <c r="R249" s="118">
        <f>SUM(R250:R258)</f>
        <v>0</v>
      </c>
      <c r="T249" s="119">
        <f>SUM(T250:T258)</f>
        <v>0</v>
      </c>
      <c r="AR249" s="114" t="s">
        <v>76</v>
      </c>
      <c r="AT249" s="120" t="s">
        <v>68</v>
      </c>
      <c r="AU249" s="120" t="s">
        <v>69</v>
      </c>
      <c r="AY249" s="114" t="s">
        <v>152</v>
      </c>
      <c r="BK249" s="121">
        <f>SUM(BK250:BK258)</f>
        <v>0</v>
      </c>
    </row>
    <row r="250" spans="2:65" s="1" customFormat="1" ht="16.5" customHeight="1" x14ac:dyDescent="0.2">
      <c r="B250" s="122"/>
      <c r="C250" s="123" t="s">
        <v>69</v>
      </c>
      <c r="D250" s="123" t="s">
        <v>153</v>
      </c>
      <c r="E250" s="124" t="s">
        <v>1140</v>
      </c>
      <c r="F250" s="125" t="s">
        <v>1141</v>
      </c>
      <c r="G250" s="126" t="s">
        <v>201</v>
      </c>
      <c r="H250" s="127">
        <v>1</v>
      </c>
      <c r="I250" s="128"/>
      <c r="J250" s="128">
        <f t="shared" ref="J250:J258" si="50">ROUND(I250*H250,2)</f>
        <v>0</v>
      </c>
      <c r="K250" s="125" t="s">
        <v>1</v>
      </c>
      <c r="L250" s="25"/>
      <c r="M250" s="129" t="s">
        <v>1</v>
      </c>
      <c r="N250" s="130" t="s">
        <v>34</v>
      </c>
      <c r="O250" s="131">
        <v>0</v>
      </c>
      <c r="P250" s="131">
        <f t="shared" ref="P250:P258" si="51">O250*H250</f>
        <v>0</v>
      </c>
      <c r="Q250" s="131">
        <v>0</v>
      </c>
      <c r="R250" s="131">
        <f t="shared" ref="R250:R258" si="52">Q250*H250</f>
        <v>0</v>
      </c>
      <c r="S250" s="131">
        <v>0</v>
      </c>
      <c r="T250" s="132">
        <f t="shared" ref="T250:T258" si="53">S250*H250</f>
        <v>0</v>
      </c>
      <c r="AR250" s="133" t="s">
        <v>157</v>
      </c>
      <c r="AT250" s="133" t="s">
        <v>153</v>
      </c>
      <c r="AU250" s="133" t="s">
        <v>76</v>
      </c>
      <c r="AY250" s="13" t="s">
        <v>152</v>
      </c>
      <c r="BE250" s="134">
        <f t="shared" ref="BE250:BE258" si="54">IF(N250="základní",J250,0)</f>
        <v>0</v>
      </c>
      <c r="BF250" s="134">
        <f t="shared" ref="BF250:BF258" si="55">IF(N250="snížená",J250,0)</f>
        <v>0</v>
      </c>
      <c r="BG250" s="134">
        <f t="shared" ref="BG250:BG258" si="56">IF(N250="zákl. přenesená",J250,0)</f>
        <v>0</v>
      </c>
      <c r="BH250" s="134">
        <f t="shared" ref="BH250:BH258" si="57">IF(N250="sníž. přenesená",J250,0)</f>
        <v>0</v>
      </c>
      <c r="BI250" s="134">
        <f t="shared" ref="BI250:BI258" si="58">IF(N250="nulová",J250,0)</f>
        <v>0</v>
      </c>
      <c r="BJ250" s="13" t="s">
        <v>76</v>
      </c>
      <c r="BK250" s="134">
        <f t="shared" ref="BK250:BK258" si="59">ROUND(I250*H250,2)</f>
        <v>0</v>
      </c>
      <c r="BL250" s="13" t="s">
        <v>157</v>
      </c>
      <c r="BM250" s="133" t="s">
        <v>467</v>
      </c>
    </row>
    <row r="251" spans="2:65" s="1" customFormat="1" ht="16.5" customHeight="1" x14ac:dyDescent="0.2">
      <c r="B251" s="122"/>
      <c r="C251" s="123" t="s">
        <v>69</v>
      </c>
      <c r="D251" s="123" t="s">
        <v>153</v>
      </c>
      <c r="E251" s="124" t="s">
        <v>1142</v>
      </c>
      <c r="F251" s="125" t="s">
        <v>1143</v>
      </c>
      <c r="G251" s="126" t="s">
        <v>198</v>
      </c>
      <c r="H251" s="127">
        <v>25</v>
      </c>
      <c r="I251" s="128"/>
      <c r="J251" s="128">
        <f t="shared" si="50"/>
        <v>0</v>
      </c>
      <c r="K251" s="125" t="s">
        <v>1</v>
      </c>
      <c r="L251" s="25"/>
      <c r="M251" s="129" t="s">
        <v>1</v>
      </c>
      <c r="N251" s="130" t="s">
        <v>34</v>
      </c>
      <c r="O251" s="131">
        <v>0</v>
      </c>
      <c r="P251" s="131">
        <f t="shared" si="51"/>
        <v>0</v>
      </c>
      <c r="Q251" s="131">
        <v>0</v>
      </c>
      <c r="R251" s="131">
        <f t="shared" si="52"/>
        <v>0</v>
      </c>
      <c r="S251" s="131">
        <v>0</v>
      </c>
      <c r="T251" s="132">
        <f t="shared" si="53"/>
        <v>0</v>
      </c>
      <c r="AR251" s="133" t="s">
        <v>157</v>
      </c>
      <c r="AT251" s="133" t="s">
        <v>153</v>
      </c>
      <c r="AU251" s="133" t="s">
        <v>76</v>
      </c>
      <c r="AY251" s="13" t="s">
        <v>152</v>
      </c>
      <c r="BE251" s="134">
        <f t="shared" si="54"/>
        <v>0</v>
      </c>
      <c r="BF251" s="134">
        <f t="shared" si="55"/>
        <v>0</v>
      </c>
      <c r="BG251" s="134">
        <f t="shared" si="56"/>
        <v>0</v>
      </c>
      <c r="BH251" s="134">
        <f t="shared" si="57"/>
        <v>0</v>
      </c>
      <c r="BI251" s="134">
        <f t="shared" si="58"/>
        <v>0</v>
      </c>
      <c r="BJ251" s="13" t="s">
        <v>76</v>
      </c>
      <c r="BK251" s="134">
        <f t="shared" si="59"/>
        <v>0</v>
      </c>
      <c r="BL251" s="13" t="s">
        <v>157</v>
      </c>
      <c r="BM251" s="133" t="s">
        <v>473</v>
      </c>
    </row>
    <row r="252" spans="2:65" s="1" customFormat="1" ht="16.5" customHeight="1" x14ac:dyDescent="0.2">
      <c r="B252" s="122"/>
      <c r="C252" s="123" t="s">
        <v>69</v>
      </c>
      <c r="D252" s="123" t="s">
        <v>153</v>
      </c>
      <c r="E252" s="124" t="s">
        <v>1144</v>
      </c>
      <c r="F252" s="125" t="s">
        <v>1145</v>
      </c>
      <c r="G252" s="126" t="s">
        <v>201</v>
      </c>
      <c r="H252" s="127">
        <v>1</v>
      </c>
      <c r="I252" s="128"/>
      <c r="J252" s="128">
        <f t="shared" si="50"/>
        <v>0</v>
      </c>
      <c r="K252" s="125" t="s">
        <v>1</v>
      </c>
      <c r="L252" s="25"/>
      <c r="M252" s="129" t="s">
        <v>1</v>
      </c>
      <c r="N252" s="130" t="s">
        <v>34</v>
      </c>
      <c r="O252" s="131">
        <v>0</v>
      </c>
      <c r="P252" s="131">
        <f t="shared" si="51"/>
        <v>0</v>
      </c>
      <c r="Q252" s="131">
        <v>0</v>
      </c>
      <c r="R252" s="131">
        <f t="shared" si="52"/>
        <v>0</v>
      </c>
      <c r="S252" s="131">
        <v>0</v>
      </c>
      <c r="T252" s="132">
        <f t="shared" si="53"/>
        <v>0</v>
      </c>
      <c r="AR252" s="133" t="s">
        <v>157</v>
      </c>
      <c r="AT252" s="133" t="s">
        <v>153</v>
      </c>
      <c r="AU252" s="133" t="s">
        <v>76</v>
      </c>
      <c r="AY252" s="13" t="s">
        <v>152</v>
      </c>
      <c r="BE252" s="134">
        <f t="shared" si="54"/>
        <v>0</v>
      </c>
      <c r="BF252" s="134">
        <f t="shared" si="55"/>
        <v>0</v>
      </c>
      <c r="BG252" s="134">
        <f t="shared" si="56"/>
        <v>0</v>
      </c>
      <c r="BH252" s="134">
        <f t="shared" si="57"/>
        <v>0</v>
      </c>
      <c r="BI252" s="134">
        <f t="shared" si="58"/>
        <v>0</v>
      </c>
      <c r="BJ252" s="13" t="s">
        <v>76</v>
      </c>
      <c r="BK252" s="134">
        <f t="shared" si="59"/>
        <v>0</v>
      </c>
      <c r="BL252" s="13" t="s">
        <v>157</v>
      </c>
      <c r="BM252" s="133" t="s">
        <v>476</v>
      </c>
    </row>
    <row r="253" spans="2:65" s="1" customFormat="1" ht="16.5" customHeight="1" x14ac:dyDescent="0.2">
      <c r="B253" s="122"/>
      <c r="C253" s="123" t="s">
        <v>69</v>
      </c>
      <c r="D253" s="123" t="s">
        <v>153</v>
      </c>
      <c r="E253" s="124" t="s">
        <v>1146</v>
      </c>
      <c r="F253" s="125" t="s">
        <v>1147</v>
      </c>
      <c r="G253" s="126" t="s">
        <v>201</v>
      </c>
      <c r="H253" s="127">
        <v>1</v>
      </c>
      <c r="I253" s="128"/>
      <c r="J253" s="128">
        <f t="shared" si="50"/>
        <v>0</v>
      </c>
      <c r="K253" s="125" t="s">
        <v>1</v>
      </c>
      <c r="L253" s="25"/>
      <c r="M253" s="129" t="s">
        <v>1</v>
      </c>
      <c r="N253" s="130" t="s">
        <v>34</v>
      </c>
      <c r="O253" s="131">
        <v>0</v>
      </c>
      <c r="P253" s="131">
        <f t="shared" si="51"/>
        <v>0</v>
      </c>
      <c r="Q253" s="131">
        <v>0</v>
      </c>
      <c r="R253" s="131">
        <f t="shared" si="52"/>
        <v>0</v>
      </c>
      <c r="S253" s="131">
        <v>0</v>
      </c>
      <c r="T253" s="132">
        <f t="shared" si="53"/>
        <v>0</v>
      </c>
      <c r="AR253" s="133" t="s">
        <v>157</v>
      </c>
      <c r="AT253" s="133" t="s">
        <v>153</v>
      </c>
      <c r="AU253" s="133" t="s">
        <v>76</v>
      </c>
      <c r="AY253" s="13" t="s">
        <v>152</v>
      </c>
      <c r="BE253" s="134">
        <f t="shared" si="54"/>
        <v>0</v>
      </c>
      <c r="BF253" s="134">
        <f t="shared" si="55"/>
        <v>0</v>
      </c>
      <c r="BG253" s="134">
        <f t="shared" si="56"/>
        <v>0</v>
      </c>
      <c r="BH253" s="134">
        <f t="shared" si="57"/>
        <v>0</v>
      </c>
      <c r="BI253" s="134">
        <f t="shared" si="58"/>
        <v>0</v>
      </c>
      <c r="BJ253" s="13" t="s">
        <v>76</v>
      </c>
      <c r="BK253" s="134">
        <f t="shared" si="59"/>
        <v>0</v>
      </c>
      <c r="BL253" s="13" t="s">
        <v>157</v>
      </c>
      <c r="BM253" s="133" t="s">
        <v>480</v>
      </c>
    </row>
    <row r="254" spans="2:65" s="1" customFormat="1" ht="16.5" customHeight="1" x14ac:dyDescent="0.2">
      <c r="B254" s="122"/>
      <c r="C254" s="123" t="s">
        <v>164</v>
      </c>
      <c r="D254" s="123" t="s">
        <v>153</v>
      </c>
      <c r="E254" s="124" t="s">
        <v>1148</v>
      </c>
      <c r="F254" s="125" t="s">
        <v>1149</v>
      </c>
      <c r="G254" s="126" t="s">
        <v>201</v>
      </c>
      <c r="H254" s="127">
        <v>1</v>
      </c>
      <c r="I254" s="128"/>
      <c r="J254" s="128">
        <f t="shared" si="50"/>
        <v>0</v>
      </c>
      <c r="K254" s="125" t="s">
        <v>1</v>
      </c>
      <c r="L254" s="25"/>
      <c r="M254" s="129" t="s">
        <v>1</v>
      </c>
      <c r="N254" s="130" t="s">
        <v>34</v>
      </c>
      <c r="O254" s="131">
        <v>0</v>
      </c>
      <c r="P254" s="131">
        <f t="shared" si="51"/>
        <v>0</v>
      </c>
      <c r="Q254" s="131">
        <v>0</v>
      </c>
      <c r="R254" s="131">
        <f t="shared" si="52"/>
        <v>0</v>
      </c>
      <c r="S254" s="131">
        <v>0</v>
      </c>
      <c r="T254" s="132">
        <f t="shared" si="53"/>
        <v>0</v>
      </c>
      <c r="AR254" s="133" t="s">
        <v>157</v>
      </c>
      <c r="AT254" s="133" t="s">
        <v>153</v>
      </c>
      <c r="AU254" s="133" t="s">
        <v>76</v>
      </c>
      <c r="AY254" s="13" t="s">
        <v>152</v>
      </c>
      <c r="BE254" s="134">
        <f t="shared" si="54"/>
        <v>0</v>
      </c>
      <c r="BF254" s="134">
        <f t="shared" si="55"/>
        <v>0</v>
      </c>
      <c r="BG254" s="134">
        <f t="shared" si="56"/>
        <v>0</v>
      </c>
      <c r="BH254" s="134">
        <f t="shared" si="57"/>
        <v>0</v>
      </c>
      <c r="BI254" s="134">
        <f t="shared" si="58"/>
        <v>0</v>
      </c>
      <c r="BJ254" s="13" t="s">
        <v>76</v>
      </c>
      <c r="BK254" s="134">
        <f t="shared" si="59"/>
        <v>0</v>
      </c>
      <c r="BL254" s="13" t="s">
        <v>157</v>
      </c>
      <c r="BM254" s="133" t="s">
        <v>483</v>
      </c>
    </row>
    <row r="255" spans="2:65" s="1" customFormat="1" ht="16.5" customHeight="1" x14ac:dyDescent="0.2">
      <c r="B255" s="122"/>
      <c r="C255" s="123" t="s">
        <v>162</v>
      </c>
      <c r="D255" s="123" t="s">
        <v>153</v>
      </c>
      <c r="E255" s="124" t="s">
        <v>1150</v>
      </c>
      <c r="F255" s="125" t="s">
        <v>1151</v>
      </c>
      <c r="G255" s="126" t="s">
        <v>201</v>
      </c>
      <c r="H255" s="127">
        <v>1</v>
      </c>
      <c r="I255" s="128"/>
      <c r="J255" s="128">
        <f t="shared" si="50"/>
        <v>0</v>
      </c>
      <c r="K255" s="125" t="s">
        <v>1</v>
      </c>
      <c r="L255" s="25"/>
      <c r="M255" s="129" t="s">
        <v>1</v>
      </c>
      <c r="N255" s="130" t="s">
        <v>34</v>
      </c>
      <c r="O255" s="131">
        <v>0</v>
      </c>
      <c r="P255" s="131">
        <f t="shared" si="51"/>
        <v>0</v>
      </c>
      <c r="Q255" s="131">
        <v>0</v>
      </c>
      <c r="R255" s="131">
        <f t="shared" si="52"/>
        <v>0</v>
      </c>
      <c r="S255" s="131">
        <v>0</v>
      </c>
      <c r="T255" s="132">
        <f t="shared" si="53"/>
        <v>0</v>
      </c>
      <c r="AR255" s="133" t="s">
        <v>157</v>
      </c>
      <c r="AT255" s="133" t="s">
        <v>153</v>
      </c>
      <c r="AU255" s="133" t="s">
        <v>76</v>
      </c>
      <c r="AY255" s="13" t="s">
        <v>152</v>
      </c>
      <c r="BE255" s="134">
        <f t="shared" si="54"/>
        <v>0</v>
      </c>
      <c r="BF255" s="134">
        <f t="shared" si="55"/>
        <v>0</v>
      </c>
      <c r="BG255" s="134">
        <f t="shared" si="56"/>
        <v>0</v>
      </c>
      <c r="BH255" s="134">
        <f t="shared" si="57"/>
        <v>0</v>
      </c>
      <c r="BI255" s="134">
        <f t="shared" si="58"/>
        <v>0</v>
      </c>
      <c r="BJ255" s="13" t="s">
        <v>76</v>
      </c>
      <c r="BK255" s="134">
        <f t="shared" si="59"/>
        <v>0</v>
      </c>
      <c r="BL255" s="13" t="s">
        <v>157</v>
      </c>
      <c r="BM255" s="133" t="s">
        <v>488</v>
      </c>
    </row>
    <row r="256" spans="2:65" s="1" customFormat="1" ht="16.5" customHeight="1" x14ac:dyDescent="0.2">
      <c r="B256" s="122"/>
      <c r="C256" s="123" t="s">
        <v>172</v>
      </c>
      <c r="D256" s="123" t="s">
        <v>153</v>
      </c>
      <c r="E256" s="124" t="s">
        <v>1152</v>
      </c>
      <c r="F256" s="125" t="s">
        <v>1153</v>
      </c>
      <c r="G256" s="126" t="s">
        <v>198</v>
      </c>
      <c r="H256" s="127">
        <v>20</v>
      </c>
      <c r="I256" s="128"/>
      <c r="J256" s="128">
        <f t="shared" si="50"/>
        <v>0</v>
      </c>
      <c r="K256" s="125" t="s">
        <v>1</v>
      </c>
      <c r="L256" s="25"/>
      <c r="M256" s="129" t="s">
        <v>1</v>
      </c>
      <c r="N256" s="130" t="s">
        <v>34</v>
      </c>
      <c r="O256" s="131">
        <v>0</v>
      </c>
      <c r="P256" s="131">
        <f t="shared" si="51"/>
        <v>0</v>
      </c>
      <c r="Q256" s="131">
        <v>0</v>
      </c>
      <c r="R256" s="131">
        <f t="shared" si="52"/>
        <v>0</v>
      </c>
      <c r="S256" s="131">
        <v>0</v>
      </c>
      <c r="T256" s="132">
        <f t="shared" si="53"/>
        <v>0</v>
      </c>
      <c r="AR256" s="133" t="s">
        <v>157</v>
      </c>
      <c r="AT256" s="133" t="s">
        <v>153</v>
      </c>
      <c r="AU256" s="133" t="s">
        <v>76</v>
      </c>
      <c r="AY256" s="13" t="s">
        <v>152</v>
      </c>
      <c r="BE256" s="134">
        <f t="shared" si="54"/>
        <v>0</v>
      </c>
      <c r="BF256" s="134">
        <f t="shared" si="55"/>
        <v>0</v>
      </c>
      <c r="BG256" s="134">
        <f t="shared" si="56"/>
        <v>0</v>
      </c>
      <c r="BH256" s="134">
        <f t="shared" si="57"/>
        <v>0</v>
      </c>
      <c r="BI256" s="134">
        <f t="shared" si="58"/>
        <v>0</v>
      </c>
      <c r="BJ256" s="13" t="s">
        <v>76</v>
      </c>
      <c r="BK256" s="134">
        <f t="shared" si="59"/>
        <v>0</v>
      </c>
      <c r="BL256" s="13" t="s">
        <v>157</v>
      </c>
      <c r="BM256" s="133" t="s">
        <v>493</v>
      </c>
    </row>
    <row r="257" spans="2:65" s="1" customFormat="1" ht="16.5" customHeight="1" x14ac:dyDescent="0.2">
      <c r="B257" s="122"/>
      <c r="C257" s="123" t="s">
        <v>163</v>
      </c>
      <c r="D257" s="123" t="s">
        <v>153</v>
      </c>
      <c r="E257" s="124" t="s">
        <v>1154</v>
      </c>
      <c r="F257" s="125" t="s">
        <v>1155</v>
      </c>
      <c r="G257" s="126" t="s">
        <v>198</v>
      </c>
      <c r="H257" s="127">
        <v>20</v>
      </c>
      <c r="I257" s="128"/>
      <c r="J257" s="128">
        <f t="shared" si="50"/>
        <v>0</v>
      </c>
      <c r="K257" s="125" t="s">
        <v>1</v>
      </c>
      <c r="L257" s="25"/>
      <c r="M257" s="129" t="s">
        <v>1</v>
      </c>
      <c r="N257" s="130" t="s">
        <v>34</v>
      </c>
      <c r="O257" s="131">
        <v>0</v>
      </c>
      <c r="P257" s="131">
        <f t="shared" si="51"/>
        <v>0</v>
      </c>
      <c r="Q257" s="131">
        <v>0</v>
      </c>
      <c r="R257" s="131">
        <f t="shared" si="52"/>
        <v>0</v>
      </c>
      <c r="S257" s="131">
        <v>0</v>
      </c>
      <c r="T257" s="132">
        <f t="shared" si="53"/>
        <v>0</v>
      </c>
      <c r="AR257" s="133" t="s">
        <v>157</v>
      </c>
      <c r="AT257" s="133" t="s">
        <v>153</v>
      </c>
      <c r="AU257" s="133" t="s">
        <v>76</v>
      </c>
      <c r="AY257" s="13" t="s">
        <v>152</v>
      </c>
      <c r="BE257" s="134">
        <f t="shared" si="54"/>
        <v>0</v>
      </c>
      <c r="BF257" s="134">
        <f t="shared" si="55"/>
        <v>0</v>
      </c>
      <c r="BG257" s="134">
        <f t="shared" si="56"/>
        <v>0</v>
      </c>
      <c r="BH257" s="134">
        <f t="shared" si="57"/>
        <v>0</v>
      </c>
      <c r="BI257" s="134">
        <f t="shared" si="58"/>
        <v>0</v>
      </c>
      <c r="BJ257" s="13" t="s">
        <v>76</v>
      </c>
      <c r="BK257" s="134">
        <f t="shared" si="59"/>
        <v>0</v>
      </c>
      <c r="BL257" s="13" t="s">
        <v>157</v>
      </c>
      <c r="BM257" s="133" t="s">
        <v>496</v>
      </c>
    </row>
    <row r="258" spans="2:65" s="1" customFormat="1" ht="16.5" customHeight="1" x14ac:dyDescent="0.2">
      <c r="B258" s="122"/>
      <c r="C258" s="123" t="s">
        <v>179</v>
      </c>
      <c r="D258" s="123" t="s">
        <v>153</v>
      </c>
      <c r="E258" s="124" t="s">
        <v>1156</v>
      </c>
      <c r="F258" s="125" t="s">
        <v>1157</v>
      </c>
      <c r="G258" s="126" t="s">
        <v>201</v>
      </c>
      <c r="H258" s="127">
        <v>1</v>
      </c>
      <c r="I258" s="128"/>
      <c r="J258" s="128">
        <f t="shared" si="50"/>
        <v>0</v>
      </c>
      <c r="K258" s="125" t="s">
        <v>1</v>
      </c>
      <c r="L258" s="25"/>
      <c r="M258" s="129" t="s">
        <v>1</v>
      </c>
      <c r="N258" s="130" t="s">
        <v>34</v>
      </c>
      <c r="O258" s="131">
        <v>0</v>
      </c>
      <c r="P258" s="131">
        <f t="shared" si="51"/>
        <v>0</v>
      </c>
      <c r="Q258" s="131">
        <v>0</v>
      </c>
      <c r="R258" s="131">
        <f t="shared" si="52"/>
        <v>0</v>
      </c>
      <c r="S258" s="131">
        <v>0</v>
      </c>
      <c r="T258" s="132">
        <f t="shared" si="53"/>
        <v>0</v>
      </c>
      <c r="AR258" s="133" t="s">
        <v>157</v>
      </c>
      <c r="AT258" s="133" t="s">
        <v>153</v>
      </c>
      <c r="AU258" s="133" t="s">
        <v>76</v>
      </c>
      <c r="AY258" s="13" t="s">
        <v>152</v>
      </c>
      <c r="BE258" s="134">
        <f t="shared" si="54"/>
        <v>0</v>
      </c>
      <c r="BF258" s="134">
        <f t="shared" si="55"/>
        <v>0</v>
      </c>
      <c r="BG258" s="134">
        <f t="shared" si="56"/>
        <v>0</v>
      </c>
      <c r="BH258" s="134">
        <f t="shared" si="57"/>
        <v>0</v>
      </c>
      <c r="BI258" s="134">
        <f t="shared" si="58"/>
        <v>0</v>
      </c>
      <c r="BJ258" s="13" t="s">
        <v>76</v>
      </c>
      <c r="BK258" s="134">
        <f t="shared" si="59"/>
        <v>0</v>
      </c>
      <c r="BL258" s="13" t="s">
        <v>157</v>
      </c>
      <c r="BM258" s="133" t="s">
        <v>499</v>
      </c>
    </row>
    <row r="259" spans="2:65" s="10" customFormat="1" ht="25.9" customHeight="1" x14ac:dyDescent="0.2">
      <c r="B259" s="113"/>
      <c r="D259" s="114" t="s">
        <v>68</v>
      </c>
      <c r="E259" s="115" t="s">
        <v>1158</v>
      </c>
      <c r="F259" s="115" t="s">
        <v>1159</v>
      </c>
      <c r="J259" s="116">
        <f>BK259</f>
        <v>0</v>
      </c>
      <c r="L259" s="113"/>
      <c r="M259" s="117"/>
      <c r="P259" s="118">
        <f>SUM(P260:P274)</f>
        <v>0</v>
      </c>
      <c r="R259" s="118">
        <f>SUM(R260:R274)</f>
        <v>0</v>
      </c>
      <c r="T259" s="119">
        <f>SUM(T260:T274)</f>
        <v>0</v>
      </c>
      <c r="AR259" s="114" t="s">
        <v>76</v>
      </c>
      <c r="AT259" s="120" t="s">
        <v>68</v>
      </c>
      <c r="AU259" s="120" t="s">
        <v>69</v>
      </c>
      <c r="AY259" s="114" t="s">
        <v>152</v>
      </c>
      <c r="BK259" s="121">
        <f>SUM(BK260:BK274)</f>
        <v>0</v>
      </c>
    </row>
    <row r="260" spans="2:65" s="1" customFormat="1" ht="16.5" customHeight="1" x14ac:dyDescent="0.2">
      <c r="B260" s="122"/>
      <c r="C260" s="123" t="s">
        <v>76</v>
      </c>
      <c r="D260" s="123" t="s">
        <v>153</v>
      </c>
      <c r="E260" s="124" t="s">
        <v>935</v>
      </c>
      <c r="F260" s="125" t="s">
        <v>936</v>
      </c>
      <c r="G260" s="126" t="s">
        <v>1</v>
      </c>
      <c r="H260" s="127">
        <v>0.1</v>
      </c>
      <c r="I260" s="128"/>
      <c r="J260" s="128">
        <f t="shared" ref="J260:J274" si="60">ROUND(I260*H260,2)</f>
        <v>0</v>
      </c>
      <c r="K260" s="125" t="s">
        <v>1</v>
      </c>
      <c r="L260" s="25"/>
      <c r="M260" s="129" t="s">
        <v>1</v>
      </c>
      <c r="N260" s="130" t="s">
        <v>34</v>
      </c>
      <c r="O260" s="131">
        <v>0</v>
      </c>
      <c r="P260" s="131">
        <f t="shared" ref="P260:P274" si="61">O260*H260</f>
        <v>0</v>
      </c>
      <c r="Q260" s="131">
        <v>0</v>
      </c>
      <c r="R260" s="131">
        <f t="shared" ref="R260:R274" si="62">Q260*H260</f>
        <v>0</v>
      </c>
      <c r="S260" s="131">
        <v>0</v>
      </c>
      <c r="T260" s="132">
        <f t="shared" ref="T260:T274" si="63">S260*H260</f>
        <v>0</v>
      </c>
      <c r="AR260" s="133" t="s">
        <v>157</v>
      </c>
      <c r="AT260" s="133" t="s">
        <v>153</v>
      </c>
      <c r="AU260" s="133" t="s">
        <v>76</v>
      </c>
      <c r="AY260" s="13" t="s">
        <v>152</v>
      </c>
      <c r="BE260" s="134">
        <f t="shared" ref="BE260:BE274" si="64">IF(N260="základní",J260,0)</f>
        <v>0</v>
      </c>
      <c r="BF260" s="134">
        <f t="shared" ref="BF260:BF274" si="65">IF(N260="snížená",J260,0)</f>
        <v>0</v>
      </c>
      <c r="BG260" s="134">
        <f t="shared" ref="BG260:BG274" si="66">IF(N260="zákl. přenesená",J260,0)</f>
        <v>0</v>
      </c>
      <c r="BH260" s="134">
        <f t="shared" ref="BH260:BH274" si="67">IF(N260="sníž. přenesená",J260,0)</f>
        <v>0</v>
      </c>
      <c r="BI260" s="134">
        <f t="shared" ref="BI260:BI274" si="68">IF(N260="nulová",J260,0)</f>
        <v>0</v>
      </c>
      <c r="BJ260" s="13" t="s">
        <v>76</v>
      </c>
      <c r="BK260" s="134">
        <f t="shared" ref="BK260:BK274" si="69">ROUND(I260*H260,2)</f>
        <v>0</v>
      </c>
      <c r="BL260" s="13" t="s">
        <v>157</v>
      </c>
      <c r="BM260" s="133" t="s">
        <v>502</v>
      </c>
    </row>
    <row r="261" spans="2:65" s="1" customFormat="1" ht="16.5" customHeight="1" x14ac:dyDescent="0.2">
      <c r="B261" s="122"/>
      <c r="C261" s="123" t="s">
        <v>78</v>
      </c>
      <c r="D261" s="123" t="s">
        <v>153</v>
      </c>
      <c r="E261" s="124" t="s">
        <v>937</v>
      </c>
      <c r="F261" s="125" t="s">
        <v>938</v>
      </c>
      <c r="G261" s="126" t="s">
        <v>939</v>
      </c>
      <c r="H261" s="127">
        <v>0.1</v>
      </c>
      <c r="I261" s="128"/>
      <c r="J261" s="128">
        <f t="shared" si="60"/>
        <v>0</v>
      </c>
      <c r="K261" s="125" t="s">
        <v>1</v>
      </c>
      <c r="L261" s="25"/>
      <c r="M261" s="129" t="s">
        <v>1</v>
      </c>
      <c r="N261" s="130" t="s">
        <v>34</v>
      </c>
      <c r="O261" s="131">
        <v>0</v>
      </c>
      <c r="P261" s="131">
        <f t="shared" si="61"/>
        <v>0</v>
      </c>
      <c r="Q261" s="131">
        <v>0</v>
      </c>
      <c r="R261" s="131">
        <f t="shared" si="62"/>
        <v>0</v>
      </c>
      <c r="S261" s="131">
        <v>0</v>
      </c>
      <c r="T261" s="132">
        <f t="shared" si="63"/>
        <v>0</v>
      </c>
      <c r="AR261" s="133" t="s">
        <v>157</v>
      </c>
      <c r="AT261" s="133" t="s">
        <v>153</v>
      </c>
      <c r="AU261" s="133" t="s">
        <v>76</v>
      </c>
      <c r="AY261" s="13" t="s">
        <v>152</v>
      </c>
      <c r="BE261" s="134">
        <f t="shared" si="64"/>
        <v>0</v>
      </c>
      <c r="BF261" s="134">
        <f t="shared" si="65"/>
        <v>0</v>
      </c>
      <c r="BG261" s="134">
        <f t="shared" si="66"/>
        <v>0</v>
      </c>
      <c r="BH261" s="134">
        <f t="shared" si="67"/>
        <v>0</v>
      </c>
      <c r="BI261" s="134">
        <f t="shared" si="68"/>
        <v>0</v>
      </c>
      <c r="BJ261" s="13" t="s">
        <v>76</v>
      </c>
      <c r="BK261" s="134">
        <f t="shared" si="69"/>
        <v>0</v>
      </c>
      <c r="BL261" s="13" t="s">
        <v>157</v>
      </c>
      <c r="BM261" s="133" t="s">
        <v>507</v>
      </c>
    </row>
    <row r="262" spans="2:65" s="1" customFormat="1" ht="16.5" customHeight="1" x14ac:dyDescent="0.2">
      <c r="B262" s="122"/>
      <c r="C262" s="123" t="s">
        <v>160</v>
      </c>
      <c r="D262" s="123" t="s">
        <v>153</v>
      </c>
      <c r="E262" s="124" t="s">
        <v>1160</v>
      </c>
      <c r="F262" s="125" t="s">
        <v>1161</v>
      </c>
      <c r="G262" s="126" t="s">
        <v>167</v>
      </c>
      <c r="H262" s="127">
        <v>15</v>
      </c>
      <c r="I262" s="128"/>
      <c r="J262" s="128">
        <f t="shared" si="60"/>
        <v>0</v>
      </c>
      <c r="K262" s="125" t="s">
        <v>1</v>
      </c>
      <c r="L262" s="25"/>
      <c r="M262" s="129" t="s">
        <v>1</v>
      </c>
      <c r="N262" s="130" t="s">
        <v>34</v>
      </c>
      <c r="O262" s="131">
        <v>0</v>
      </c>
      <c r="P262" s="131">
        <f t="shared" si="61"/>
        <v>0</v>
      </c>
      <c r="Q262" s="131">
        <v>0</v>
      </c>
      <c r="R262" s="131">
        <f t="shared" si="62"/>
        <v>0</v>
      </c>
      <c r="S262" s="131">
        <v>0</v>
      </c>
      <c r="T262" s="132">
        <f t="shared" si="63"/>
        <v>0</v>
      </c>
      <c r="AR262" s="133" t="s">
        <v>157</v>
      </c>
      <c r="AT262" s="133" t="s">
        <v>153</v>
      </c>
      <c r="AU262" s="133" t="s">
        <v>76</v>
      </c>
      <c r="AY262" s="13" t="s">
        <v>152</v>
      </c>
      <c r="BE262" s="134">
        <f t="shared" si="64"/>
        <v>0</v>
      </c>
      <c r="BF262" s="134">
        <f t="shared" si="65"/>
        <v>0</v>
      </c>
      <c r="BG262" s="134">
        <f t="shared" si="66"/>
        <v>0</v>
      </c>
      <c r="BH262" s="134">
        <f t="shared" si="67"/>
        <v>0</v>
      </c>
      <c r="BI262" s="134">
        <f t="shared" si="68"/>
        <v>0</v>
      </c>
      <c r="BJ262" s="13" t="s">
        <v>76</v>
      </c>
      <c r="BK262" s="134">
        <f t="shared" si="69"/>
        <v>0</v>
      </c>
      <c r="BL262" s="13" t="s">
        <v>157</v>
      </c>
      <c r="BM262" s="133" t="s">
        <v>510</v>
      </c>
    </row>
    <row r="263" spans="2:65" s="1" customFormat="1" ht="16.5" customHeight="1" x14ac:dyDescent="0.2">
      <c r="B263" s="122"/>
      <c r="C263" s="123" t="s">
        <v>157</v>
      </c>
      <c r="D263" s="123" t="s">
        <v>153</v>
      </c>
      <c r="E263" s="124" t="s">
        <v>940</v>
      </c>
      <c r="F263" s="125" t="s">
        <v>1162</v>
      </c>
      <c r="G263" s="126" t="s">
        <v>198</v>
      </c>
      <c r="H263" s="127">
        <v>30</v>
      </c>
      <c r="I263" s="128"/>
      <c r="J263" s="128">
        <f t="shared" si="60"/>
        <v>0</v>
      </c>
      <c r="K263" s="125" t="s">
        <v>1</v>
      </c>
      <c r="L263" s="25"/>
      <c r="M263" s="129" t="s">
        <v>1</v>
      </c>
      <c r="N263" s="130" t="s">
        <v>34</v>
      </c>
      <c r="O263" s="131">
        <v>0</v>
      </c>
      <c r="P263" s="131">
        <f t="shared" si="61"/>
        <v>0</v>
      </c>
      <c r="Q263" s="131">
        <v>0</v>
      </c>
      <c r="R263" s="131">
        <f t="shared" si="62"/>
        <v>0</v>
      </c>
      <c r="S263" s="131">
        <v>0</v>
      </c>
      <c r="T263" s="132">
        <f t="shared" si="63"/>
        <v>0</v>
      </c>
      <c r="AR263" s="133" t="s">
        <v>157</v>
      </c>
      <c r="AT263" s="133" t="s">
        <v>153</v>
      </c>
      <c r="AU263" s="133" t="s">
        <v>76</v>
      </c>
      <c r="AY263" s="13" t="s">
        <v>152</v>
      </c>
      <c r="BE263" s="134">
        <f t="shared" si="64"/>
        <v>0</v>
      </c>
      <c r="BF263" s="134">
        <f t="shared" si="65"/>
        <v>0</v>
      </c>
      <c r="BG263" s="134">
        <f t="shared" si="66"/>
        <v>0</v>
      </c>
      <c r="BH263" s="134">
        <f t="shared" si="67"/>
        <v>0</v>
      </c>
      <c r="BI263" s="134">
        <f t="shared" si="68"/>
        <v>0</v>
      </c>
      <c r="BJ263" s="13" t="s">
        <v>76</v>
      </c>
      <c r="BK263" s="134">
        <f t="shared" si="69"/>
        <v>0</v>
      </c>
      <c r="BL263" s="13" t="s">
        <v>157</v>
      </c>
      <c r="BM263" s="133" t="s">
        <v>512</v>
      </c>
    </row>
    <row r="264" spans="2:65" s="1" customFormat="1" ht="16.5" customHeight="1" x14ac:dyDescent="0.2">
      <c r="B264" s="122"/>
      <c r="C264" s="123" t="s">
        <v>164</v>
      </c>
      <c r="D264" s="123" t="s">
        <v>153</v>
      </c>
      <c r="E264" s="124" t="s">
        <v>942</v>
      </c>
      <c r="F264" s="125" t="s">
        <v>943</v>
      </c>
      <c r="G264" s="126" t="s">
        <v>198</v>
      </c>
      <c r="H264" s="127">
        <v>30</v>
      </c>
      <c r="I264" s="128"/>
      <c r="J264" s="128">
        <f t="shared" si="60"/>
        <v>0</v>
      </c>
      <c r="K264" s="125" t="s">
        <v>1</v>
      </c>
      <c r="L264" s="25"/>
      <c r="M264" s="129" t="s">
        <v>1</v>
      </c>
      <c r="N264" s="130" t="s">
        <v>34</v>
      </c>
      <c r="O264" s="131">
        <v>0</v>
      </c>
      <c r="P264" s="131">
        <f t="shared" si="61"/>
        <v>0</v>
      </c>
      <c r="Q264" s="131">
        <v>0</v>
      </c>
      <c r="R264" s="131">
        <f t="shared" si="62"/>
        <v>0</v>
      </c>
      <c r="S264" s="131">
        <v>0</v>
      </c>
      <c r="T264" s="132">
        <f t="shared" si="63"/>
        <v>0</v>
      </c>
      <c r="AR264" s="133" t="s">
        <v>157</v>
      </c>
      <c r="AT264" s="133" t="s">
        <v>153</v>
      </c>
      <c r="AU264" s="133" t="s">
        <v>76</v>
      </c>
      <c r="AY264" s="13" t="s">
        <v>152</v>
      </c>
      <c r="BE264" s="134">
        <f t="shared" si="64"/>
        <v>0</v>
      </c>
      <c r="BF264" s="134">
        <f t="shared" si="65"/>
        <v>0</v>
      </c>
      <c r="BG264" s="134">
        <f t="shared" si="66"/>
        <v>0</v>
      </c>
      <c r="BH264" s="134">
        <f t="shared" si="67"/>
        <v>0</v>
      </c>
      <c r="BI264" s="134">
        <f t="shared" si="68"/>
        <v>0</v>
      </c>
      <c r="BJ264" s="13" t="s">
        <v>76</v>
      </c>
      <c r="BK264" s="134">
        <f t="shared" si="69"/>
        <v>0</v>
      </c>
      <c r="BL264" s="13" t="s">
        <v>157</v>
      </c>
      <c r="BM264" s="133" t="s">
        <v>515</v>
      </c>
    </row>
    <row r="265" spans="2:65" s="1" customFormat="1" ht="16.5" customHeight="1" x14ac:dyDescent="0.2">
      <c r="B265" s="122"/>
      <c r="C265" s="123" t="s">
        <v>162</v>
      </c>
      <c r="D265" s="123" t="s">
        <v>153</v>
      </c>
      <c r="E265" s="124" t="s">
        <v>944</v>
      </c>
      <c r="F265" s="125" t="s">
        <v>945</v>
      </c>
      <c r="G265" s="126" t="s">
        <v>198</v>
      </c>
      <c r="H265" s="127">
        <v>30</v>
      </c>
      <c r="I265" s="128"/>
      <c r="J265" s="128">
        <f t="shared" si="60"/>
        <v>0</v>
      </c>
      <c r="K265" s="125" t="s">
        <v>1</v>
      </c>
      <c r="L265" s="25"/>
      <c r="M265" s="129" t="s">
        <v>1</v>
      </c>
      <c r="N265" s="130" t="s">
        <v>34</v>
      </c>
      <c r="O265" s="131">
        <v>0</v>
      </c>
      <c r="P265" s="131">
        <f t="shared" si="61"/>
        <v>0</v>
      </c>
      <c r="Q265" s="131">
        <v>0</v>
      </c>
      <c r="R265" s="131">
        <f t="shared" si="62"/>
        <v>0</v>
      </c>
      <c r="S265" s="131">
        <v>0</v>
      </c>
      <c r="T265" s="132">
        <f t="shared" si="63"/>
        <v>0</v>
      </c>
      <c r="AR265" s="133" t="s">
        <v>157</v>
      </c>
      <c r="AT265" s="133" t="s">
        <v>153</v>
      </c>
      <c r="AU265" s="133" t="s">
        <v>76</v>
      </c>
      <c r="AY265" s="13" t="s">
        <v>152</v>
      </c>
      <c r="BE265" s="134">
        <f t="shared" si="64"/>
        <v>0</v>
      </c>
      <c r="BF265" s="134">
        <f t="shared" si="65"/>
        <v>0</v>
      </c>
      <c r="BG265" s="134">
        <f t="shared" si="66"/>
        <v>0</v>
      </c>
      <c r="BH265" s="134">
        <f t="shared" si="67"/>
        <v>0</v>
      </c>
      <c r="BI265" s="134">
        <f t="shared" si="68"/>
        <v>0</v>
      </c>
      <c r="BJ265" s="13" t="s">
        <v>76</v>
      </c>
      <c r="BK265" s="134">
        <f t="shared" si="69"/>
        <v>0</v>
      </c>
      <c r="BL265" s="13" t="s">
        <v>157</v>
      </c>
      <c r="BM265" s="133" t="s">
        <v>519</v>
      </c>
    </row>
    <row r="266" spans="2:65" s="1" customFormat="1" ht="16.5" customHeight="1" x14ac:dyDescent="0.2">
      <c r="B266" s="122"/>
      <c r="C266" s="123" t="s">
        <v>172</v>
      </c>
      <c r="D266" s="123" t="s">
        <v>153</v>
      </c>
      <c r="E266" s="124" t="s">
        <v>946</v>
      </c>
      <c r="F266" s="125" t="s">
        <v>947</v>
      </c>
      <c r="G266" s="126" t="s">
        <v>198</v>
      </c>
      <c r="H266" s="127">
        <v>30</v>
      </c>
      <c r="I266" s="128"/>
      <c r="J266" s="128">
        <f t="shared" si="60"/>
        <v>0</v>
      </c>
      <c r="K266" s="125" t="s">
        <v>1</v>
      </c>
      <c r="L266" s="25"/>
      <c r="M266" s="129" t="s">
        <v>1</v>
      </c>
      <c r="N266" s="130" t="s">
        <v>34</v>
      </c>
      <c r="O266" s="131">
        <v>0</v>
      </c>
      <c r="P266" s="131">
        <f t="shared" si="61"/>
        <v>0</v>
      </c>
      <c r="Q266" s="131">
        <v>0</v>
      </c>
      <c r="R266" s="131">
        <f t="shared" si="62"/>
        <v>0</v>
      </c>
      <c r="S266" s="131">
        <v>0</v>
      </c>
      <c r="T266" s="132">
        <f t="shared" si="63"/>
        <v>0</v>
      </c>
      <c r="AR266" s="133" t="s">
        <v>157</v>
      </c>
      <c r="AT266" s="133" t="s">
        <v>153</v>
      </c>
      <c r="AU266" s="133" t="s">
        <v>76</v>
      </c>
      <c r="AY266" s="13" t="s">
        <v>152</v>
      </c>
      <c r="BE266" s="134">
        <f t="shared" si="64"/>
        <v>0</v>
      </c>
      <c r="BF266" s="134">
        <f t="shared" si="65"/>
        <v>0</v>
      </c>
      <c r="BG266" s="134">
        <f t="shared" si="66"/>
        <v>0</v>
      </c>
      <c r="BH266" s="134">
        <f t="shared" si="67"/>
        <v>0</v>
      </c>
      <c r="BI266" s="134">
        <f t="shared" si="68"/>
        <v>0</v>
      </c>
      <c r="BJ266" s="13" t="s">
        <v>76</v>
      </c>
      <c r="BK266" s="134">
        <f t="shared" si="69"/>
        <v>0</v>
      </c>
      <c r="BL266" s="13" t="s">
        <v>157</v>
      </c>
      <c r="BM266" s="133" t="s">
        <v>523</v>
      </c>
    </row>
    <row r="267" spans="2:65" s="1" customFormat="1" ht="16.5" customHeight="1" x14ac:dyDescent="0.2">
      <c r="B267" s="122"/>
      <c r="C267" s="123" t="s">
        <v>163</v>
      </c>
      <c r="D267" s="123" t="s">
        <v>153</v>
      </c>
      <c r="E267" s="124" t="s">
        <v>948</v>
      </c>
      <c r="F267" s="125" t="s">
        <v>1163</v>
      </c>
      <c r="G267" s="126" t="s">
        <v>198</v>
      </c>
      <c r="H267" s="127">
        <v>30</v>
      </c>
      <c r="I267" s="128"/>
      <c r="J267" s="128">
        <f t="shared" si="60"/>
        <v>0</v>
      </c>
      <c r="K267" s="125" t="s">
        <v>1</v>
      </c>
      <c r="L267" s="25"/>
      <c r="M267" s="129" t="s">
        <v>1</v>
      </c>
      <c r="N267" s="130" t="s">
        <v>34</v>
      </c>
      <c r="O267" s="131">
        <v>0</v>
      </c>
      <c r="P267" s="131">
        <f t="shared" si="61"/>
        <v>0</v>
      </c>
      <c r="Q267" s="131">
        <v>0</v>
      </c>
      <c r="R267" s="131">
        <f t="shared" si="62"/>
        <v>0</v>
      </c>
      <c r="S267" s="131">
        <v>0</v>
      </c>
      <c r="T267" s="132">
        <f t="shared" si="63"/>
        <v>0</v>
      </c>
      <c r="AR267" s="133" t="s">
        <v>157</v>
      </c>
      <c r="AT267" s="133" t="s">
        <v>153</v>
      </c>
      <c r="AU267" s="133" t="s">
        <v>76</v>
      </c>
      <c r="AY267" s="13" t="s">
        <v>152</v>
      </c>
      <c r="BE267" s="134">
        <f t="shared" si="64"/>
        <v>0</v>
      </c>
      <c r="BF267" s="134">
        <f t="shared" si="65"/>
        <v>0</v>
      </c>
      <c r="BG267" s="134">
        <f t="shared" si="66"/>
        <v>0</v>
      </c>
      <c r="BH267" s="134">
        <f t="shared" si="67"/>
        <v>0</v>
      </c>
      <c r="BI267" s="134">
        <f t="shared" si="68"/>
        <v>0</v>
      </c>
      <c r="BJ267" s="13" t="s">
        <v>76</v>
      </c>
      <c r="BK267" s="134">
        <f t="shared" si="69"/>
        <v>0</v>
      </c>
      <c r="BL267" s="13" t="s">
        <v>157</v>
      </c>
      <c r="BM267" s="133" t="s">
        <v>526</v>
      </c>
    </row>
    <row r="268" spans="2:65" s="1" customFormat="1" ht="16.5" customHeight="1" x14ac:dyDescent="0.2">
      <c r="B268" s="122"/>
      <c r="C268" s="123" t="s">
        <v>179</v>
      </c>
      <c r="D268" s="123" t="s">
        <v>153</v>
      </c>
      <c r="E268" s="124" t="s">
        <v>950</v>
      </c>
      <c r="F268" s="125" t="s">
        <v>951</v>
      </c>
      <c r="G268" s="126" t="s">
        <v>167</v>
      </c>
      <c r="H268" s="127">
        <v>15</v>
      </c>
      <c r="I268" s="128"/>
      <c r="J268" s="128">
        <f t="shared" si="60"/>
        <v>0</v>
      </c>
      <c r="K268" s="125" t="s">
        <v>1</v>
      </c>
      <c r="L268" s="25"/>
      <c r="M268" s="129" t="s">
        <v>1</v>
      </c>
      <c r="N268" s="130" t="s">
        <v>34</v>
      </c>
      <c r="O268" s="131">
        <v>0</v>
      </c>
      <c r="P268" s="131">
        <f t="shared" si="61"/>
        <v>0</v>
      </c>
      <c r="Q268" s="131">
        <v>0</v>
      </c>
      <c r="R268" s="131">
        <f t="shared" si="62"/>
        <v>0</v>
      </c>
      <c r="S268" s="131">
        <v>0</v>
      </c>
      <c r="T268" s="132">
        <f t="shared" si="63"/>
        <v>0</v>
      </c>
      <c r="AR268" s="133" t="s">
        <v>157</v>
      </c>
      <c r="AT268" s="133" t="s">
        <v>153</v>
      </c>
      <c r="AU268" s="133" t="s">
        <v>76</v>
      </c>
      <c r="AY268" s="13" t="s">
        <v>152</v>
      </c>
      <c r="BE268" s="134">
        <f t="shared" si="64"/>
        <v>0</v>
      </c>
      <c r="BF268" s="134">
        <f t="shared" si="65"/>
        <v>0</v>
      </c>
      <c r="BG268" s="134">
        <f t="shared" si="66"/>
        <v>0</v>
      </c>
      <c r="BH268" s="134">
        <f t="shared" si="67"/>
        <v>0</v>
      </c>
      <c r="BI268" s="134">
        <f t="shared" si="68"/>
        <v>0</v>
      </c>
      <c r="BJ268" s="13" t="s">
        <v>76</v>
      </c>
      <c r="BK268" s="134">
        <f t="shared" si="69"/>
        <v>0</v>
      </c>
      <c r="BL268" s="13" t="s">
        <v>157</v>
      </c>
      <c r="BM268" s="133" t="s">
        <v>530</v>
      </c>
    </row>
    <row r="269" spans="2:65" s="1" customFormat="1" ht="16.5" customHeight="1" x14ac:dyDescent="0.2">
      <c r="B269" s="122"/>
      <c r="C269" s="123" t="s">
        <v>168</v>
      </c>
      <c r="D269" s="123" t="s">
        <v>153</v>
      </c>
      <c r="E269" s="124" t="s">
        <v>1164</v>
      </c>
      <c r="F269" s="125" t="s">
        <v>1165</v>
      </c>
      <c r="G269" s="126" t="s">
        <v>167</v>
      </c>
      <c r="H269" s="127">
        <v>15</v>
      </c>
      <c r="I269" s="128"/>
      <c r="J269" s="128">
        <f t="shared" si="60"/>
        <v>0</v>
      </c>
      <c r="K269" s="125" t="s">
        <v>1</v>
      </c>
      <c r="L269" s="25"/>
      <c r="M269" s="129" t="s">
        <v>1</v>
      </c>
      <c r="N269" s="130" t="s">
        <v>34</v>
      </c>
      <c r="O269" s="131">
        <v>0</v>
      </c>
      <c r="P269" s="131">
        <f t="shared" si="61"/>
        <v>0</v>
      </c>
      <c r="Q269" s="131">
        <v>0</v>
      </c>
      <c r="R269" s="131">
        <f t="shared" si="62"/>
        <v>0</v>
      </c>
      <c r="S269" s="131">
        <v>0</v>
      </c>
      <c r="T269" s="132">
        <f t="shared" si="63"/>
        <v>0</v>
      </c>
      <c r="AR269" s="133" t="s">
        <v>157</v>
      </c>
      <c r="AT269" s="133" t="s">
        <v>153</v>
      </c>
      <c r="AU269" s="133" t="s">
        <v>76</v>
      </c>
      <c r="AY269" s="13" t="s">
        <v>152</v>
      </c>
      <c r="BE269" s="134">
        <f t="shared" si="64"/>
        <v>0</v>
      </c>
      <c r="BF269" s="134">
        <f t="shared" si="65"/>
        <v>0</v>
      </c>
      <c r="BG269" s="134">
        <f t="shared" si="66"/>
        <v>0</v>
      </c>
      <c r="BH269" s="134">
        <f t="shared" si="67"/>
        <v>0</v>
      </c>
      <c r="BI269" s="134">
        <f t="shared" si="68"/>
        <v>0</v>
      </c>
      <c r="BJ269" s="13" t="s">
        <v>76</v>
      </c>
      <c r="BK269" s="134">
        <f t="shared" si="69"/>
        <v>0</v>
      </c>
      <c r="BL269" s="13" t="s">
        <v>157</v>
      </c>
      <c r="BM269" s="133" t="s">
        <v>533</v>
      </c>
    </row>
    <row r="270" spans="2:65" s="1" customFormat="1" ht="16.5" customHeight="1" x14ac:dyDescent="0.2">
      <c r="B270" s="122"/>
      <c r="C270" s="123" t="s">
        <v>186</v>
      </c>
      <c r="D270" s="123" t="s">
        <v>153</v>
      </c>
      <c r="E270" s="124" t="s">
        <v>952</v>
      </c>
      <c r="F270" s="125" t="s">
        <v>953</v>
      </c>
      <c r="G270" s="126" t="s">
        <v>954</v>
      </c>
      <c r="H270" s="127">
        <v>5</v>
      </c>
      <c r="I270" s="128"/>
      <c r="J270" s="128">
        <f t="shared" si="60"/>
        <v>0</v>
      </c>
      <c r="K270" s="125" t="s">
        <v>1</v>
      </c>
      <c r="L270" s="25"/>
      <c r="M270" s="129" t="s">
        <v>1</v>
      </c>
      <c r="N270" s="130" t="s">
        <v>34</v>
      </c>
      <c r="O270" s="131">
        <v>0</v>
      </c>
      <c r="P270" s="131">
        <f t="shared" si="61"/>
        <v>0</v>
      </c>
      <c r="Q270" s="131">
        <v>0</v>
      </c>
      <c r="R270" s="131">
        <f t="shared" si="62"/>
        <v>0</v>
      </c>
      <c r="S270" s="131">
        <v>0</v>
      </c>
      <c r="T270" s="132">
        <f t="shared" si="63"/>
        <v>0</v>
      </c>
      <c r="AR270" s="133" t="s">
        <v>157</v>
      </c>
      <c r="AT270" s="133" t="s">
        <v>153</v>
      </c>
      <c r="AU270" s="133" t="s">
        <v>76</v>
      </c>
      <c r="AY270" s="13" t="s">
        <v>152</v>
      </c>
      <c r="BE270" s="134">
        <f t="shared" si="64"/>
        <v>0</v>
      </c>
      <c r="BF270" s="134">
        <f t="shared" si="65"/>
        <v>0</v>
      </c>
      <c r="BG270" s="134">
        <f t="shared" si="66"/>
        <v>0</v>
      </c>
      <c r="BH270" s="134">
        <f t="shared" si="67"/>
        <v>0</v>
      </c>
      <c r="BI270" s="134">
        <f t="shared" si="68"/>
        <v>0</v>
      </c>
      <c r="BJ270" s="13" t="s">
        <v>76</v>
      </c>
      <c r="BK270" s="134">
        <f t="shared" si="69"/>
        <v>0</v>
      </c>
      <c r="BL270" s="13" t="s">
        <v>157</v>
      </c>
      <c r="BM270" s="133" t="s">
        <v>536</v>
      </c>
    </row>
    <row r="271" spans="2:65" s="1" customFormat="1" ht="16.5" customHeight="1" x14ac:dyDescent="0.2">
      <c r="B271" s="122"/>
      <c r="C271" s="123" t="s">
        <v>171</v>
      </c>
      <c r="D271" s="123" t="s">
        <v>153</v>
      </c>
      <c r="E271" s="124" t="s">
        <v>1166</v>
      </c>
      <c r="F271" s="125" t="s">
        <v>1167</v>
      </c>
      <c r="G271" s="126" t="s">
        <v>198</v>
      </c>
      <c r="H271" s="127">
        <v>30</v>
      </c>
      <c r="I271" s="128"/>
      <c r="J271" s="128">
        <f t="shared" si="60"/>
        <v>0</v>
      </c>
      <c r="K271" s="125" t="s">
        <v>1</v>
      </c>
      <c r="L271" s="25"/>
      <c r="M271" s="129" t="s">
        <v>1</v>
      </c>
      <c r="N271" s="130" t="s">
        <v>34</v>
      </c>
      <c r="O271" s="131">
        <v>0</v>
      </c>
      <c r="P271" s="131">
        <f t="shared" si="61"/>
        <v>0</v>
      </c>
      <c r="Q271" s="131">
        <v>0</v>
      </c>
      <c r="R271" s="131">
        <f t="shared" si="62"/>
        <v>0</v>
      </c>
      <c r="S271" s="131">
        <v>0</v>
      </c>
      <c r="T271" s="132">
        <f t="shared" si="63"/>
        <v>0</v>
      </c>
      <c r="AR271" s="133" t="s">
        <v>157</v>
      </c>
      <c r="AT271" s="133" t="s">
        <v>153</v>
      </c>
      <c r="AU271" s="133" t="s">
        <v>76</v>
      </c>
      <c r="AY271" s="13" t="s">
        <v>152</v>
      </c>
      <c r="BE271" s="134">
        <f t="shared" si="64"/>
        <v>0</v>
      </c>
      <c r="BF271" s="134">
        <f t="shared" si="65"/>
        <v>0</v>
      </c>
      <c r="BG271" s="134">
        <f t="shared" si="66"/>
        <v>0</v>
      </c>
      <c r="BH271" s="134">
        <f t="shared" si="67"/>
        <v>0</v>
      </c>
      <c r="BI271" s="134">
        <f t="shared" si="68"/>
        <v>0</v>
      </c>
      <c r="BJ271" s="13" t="s">
        <v>76</v>
      </c>
      <c r="BK271" s="134">
        <f t="shared" si="69"/>
        <v>0</v>
      </c>
      <c r="BL271" s="13" t="s">
        <v>157</v>
      </c>
      <c r="BM271" s="133" t="s">
        <v>539</v>
      </c>
    </row>
    <row r="272" spans="2:65" s="1" customFormat="1" ht="16.5" customHeight="1" x14ac:dyDescent="0.2">
      <c r="B272" s="122"/>
      <c r="C272" s="123" t="s">
        <v>195</v>
      </c>
      <c r="D272" s="123" t="s">
        <v>153</v>
      </c>
      <c r="E272" s="124" t="s">
        <v>1168</v>
      </c>
      <c r="F272" s="125" t="s">
        <v>1169</v>
      </c>
      <c r="G272" s="126" t="s">
        <v>198</v>
      </c>
      <c r="H272" s="127">
        <v>20</v>
      </c>
      <c r="I272" s="128"/>
      <c r="J272" s="128">
        <f t="shared" si="60"/>
        <v>0</v>
      </c>
      <c r="K272" s="125" t="s">
        <v>1</v>
      </c>
      <c r="L272" s="25"/>
      <c r="M272" s="129" t="s">
        <v>1</v>
      </c>
      <c r="N272" s="130" t="s">
        <v>34</v>
      </c>
      <c r="O272" s="131">
        <v>0</v>
      </c>
      <c r="P272" s="131">
        <f t="shared" si="61"/>
        <v>0</v>
      </c>
      <c r="Q272" s="131">
        <v>0</v>
      </c>
      <c r="R272" s="131">
        <f t="shared" si="62"/>
        <v>0</v>
      </c>
      <c r="S272" s="131">
        <v>0</v>
      </c>
      <c r="T272" s="132">
        <f t="shared" si="63"/>
        <v>0</v>
      </c>
      <c r="AR272" s="133" t="s">
        <v>157</v>
      </c>
      <c r="AT272" s="133" t="s">
        <v>153</v>
      </c>
      <c r="AU272" s="133" t="s">
        <v>76</v>
      </c>
      <c r="AY272" s="13" t="s">
        <v>152</v>
      </c>
      <c r="BE272" s="134">
        <f t="shared" si="64"/>
        <v>0</v>
      </c>
      <c r="BF272" s="134">
        <f t="shared" si="65"/>
        <v>0</v>
      </c>
      <c r="BG272" s="134">
        <f t="shared" si="66"/>
        <v>0</v>
      </c>
      <c r="BH272" s="134">
        <f t="shared" si="67"/>
        <v>0</v>
      </c>
      <c r="BI272" s="134">
        <f t="shared" si="68"/>
        <v>0</v>
      </c>
      <c r="BJ272" s="13" t="s">
        <v>76</v>
      </c>
      <c r="BK272" s="134">
        <f t="shared" si="69"/>
        <v>0</v>
      </c>
      <c r="BL272" s="13" t="s">
        <v>157</v>
      </c>
      <c r="BM272" s="133" t="s">
        <v>543</v>
      </c>
    </row>
    <row r="273" spans="2:65" s="1" customFormat="1" ht="16.5" customHeight="1" x14ac:dyDescent="0.2">
      <c r="B273" s="122"/>
      <c r="C273" s="123" t="s">
        <v>175</v>
      </c>
      <c r="D273" s="123" t="s">
        <v>153</v>
      </c>
      <c r="E273" s="124" t="s">
        <v>1170</v>
      </c>
      <c r="F273" s="125" t="s">
        <v>1171</v>
      </c>
      <c r="G273" s="126" t="s">
        <v>201</v>
      </c>
      <c r="H273" s="127">
        <v>15</v>
      </c>
      <c r="I273" s="128"/>
      <c r="J273" s="128">
        <f t="shared" si="60"/>
        <v>0</v>
      </c>
      <c r="K273" s="125" t="s">
        <v>1</v>
      </c>
      <c r="L273" s="25"/>
      <c r="M273" s="129" t="s">
        <v>1</v>
      </c>
      <c r="N273" s="130" t="s">
        <v>34</v>
      </c>
      <c r="O273" s="131">
        <v>0</v>
      </c>
      <c r="P273" s="131">
        <f t="shared" si="61"/>
        <v>0</v>
      </c>
      <c r="Q273" s="131">
        <v>0</v>
      </c>
      <c r="R273" s="131">
        <f t="shared" si="62"/>
        <v>0</v>
      </c>
      <c r="S273" s="131">
        <v>0</v>
      </c>
      <c r="T273" s="132">
        <f t="shared" si="63"/>
        <v>0</v>
      </c>
      <c r="AR273" s="133" t="s">
        <v>157</v>
      </c>
      <c r="AT273" s="133" t="s">
        <v>153</v>
      </c>
      <c r="AU273" s="133" t="s">
        <v>76</v>
      </c>
      <c r="AY273" s="13" t="s">
        <v>152</v>
      </c>
      <c r="BE273" s="134">
        <f t="shared" si="64"/>
        <v>0</v>
      </c>
      <c r="BF273" s="134">
        <f t="shared" si="65"/>
        <v>0</v>
      </c>
      <c r="BG273" s="134">
        <f t="shared" si="66"/>
        <v>0</v>
      </c>
      <c r="BH273" s="134">
        <f t="shared" si="67"/>
        <v>0</v>
      </c>
      <c r="BI273" s="134">
        <f t="shared" si="68"/>
        <v>0</v>
      </c>
      <c r="BJ273" s="13" t="s">
        <v>76</v>
      </c>
      <c r="BK273" s="134">
        <f t="shared" si="69"/>
        <v>0</v>
      </c>
      <c r="BL273" s="13" t="s">
        <v>157</v>
      </c>
      <c r="BM273" s="133" t="s">
        <v>546</v>
      </c>
    </row>
    <row r="274" spans="2:65" s="1" customFormat="1" ht="16.5" customHeight="1" x14ac:dyDescent="0.2">
      <c r="B274" s="122"/>
      <c r="C274" s="123" t="s">
        <v>8</v>
      </c>
      <c r="D274" s="123" t="s">
        <v>153</v>
      </c>
      <c r="E274" s="124" t="s">
        <v>1172</v>
      </c>
      <c r="F274" s="125" t="s">
        <v>1173</v>
      </c>
      <c r="G274" s="126" t="s">
        <v>201</v>
      </c>
      <c r="H274" s="127">
        <v>2</v>
      </c>
      <c r="I274" s="128"/>
      <c r="J274" s="128">
        <f t="shared" si="60"/>
        <v>0</v>
      </c>
      <c r="K274" s="125" t="s">
        <v>1</v>
      </c>
      <c r="L274" s="25"/>
      <c r="M274" s="129" t="s">
        <v>1</v>
      </c>
      <c r="N274" s="130" t="s">
        <v>34</v>
      </c>
      <c r="O274" s="131">
        <v>0</v>
      </c>
      <c r="P274" s="131">
        <f t="shared" si="61"/>
        <v>0</v>
      </c>
      <c r="Q274" s="131">
        <v>0</v>
      </c>
      <c r="R274" s="131">
        <f t="shared" si="62"/>
        <v>0</v>
      </c>
      <c r="S274" s="131">
        <v>0</v>
      </c>
      <c r="T274" s="132">
        <f t="shared" si="63"/>
        <v>0</v>
      </c>
      <c r="AR274" s="133" t="s">
        <v>157</v>
      </c>
      <c r="AT274" s="133" t="s">
        <v>153</v>
      </c>
      <c r="AU274" s="133" t="s">
        <v>76</v>
      </c>
      <c r="AY274" s="13" t="s">
        <v>152</v>
      </c>
      <c r="BE274" s="134">
        <f t="shared" si="64"/>
        <v>0</v>
      </c>
      <c r="BF274" s="134">
        <f t="shared" si="65"/>
        <v>0</v>
      </c>
      <c r="BG274" s="134">
        <f t="shared" si="66"/>
        <v>0</v>
      </c>
      <c r="BH274" s="134">
        <f t="shared" si="67"/>
        <v>0</v>
      </c>
      <c r="BI274" s="134">
        <f t="shared" si="68"/>
        <v>0</v>
      </c>
      <c r="BJ274" s="13" t="s">
        <v>76</v>
      </c>
      <c r="BK274" s="134">
        <f t="shared" si="69"/>
        <v>0</v>
      </c>
      <c r="BL274" s="13" t="s">
        <v>157</v>
      </c>
      <c r="BM274" s="133" t="s">
        <v>550</v>
      </c>
    </row>
    <row r="275" spans="2:65" s="10" customFormat="1" ht="25.9" customHeight="1" x14ac:dyDescent="0.2">
      <c r="B275" s="113"/>
      <c r="D275" s="114" t="s">
        <v>68</v>
      </c>
      <c r="E275" s="115" t="s">
        <v>1174</v>
      </c>
      <c r="F275" s="115" t="s">
        <v>1175</v>
      </c>
      <c r="J275" s="116">
        <f>BK275</f>
        <v>0</v>
      </c>
      <c r="L275" s="113"/>
      <c r="M275" s="117"/>
      <c r="P275" s="118">
        <f>P276</f>
        <v>0</v>
      </c>
      <c r="R275" s="118">
        <f>R276</f>
        <v>0</v>
      </c>
      <c r="T275" s="119">
        <f>T276</f>
        <v>0</v>
      </c>
      <c r="AR275" s="114" t="s">
        <v>76</v>
      </c>
      <c r="AT275" s="120" t="s">
        <v>68</v>
      </c>
      <c r="AU275" s="120" t="s">
        <v>69</v>
      </c>
      <c r="AY275" s="114" t="s">
        <v>152</v>
      </c>
      <c r="BK275" s="121">
        <f>BK276</f>
        <v>0</v>
      </c>
    </row>
    <row r="276" spans="2:65" s="10" customFormat="1" ht="22.9" customHeight="1" x14ac:dyDescent="0.2">
      <c r="B276" s="113"/>
      <c r="D276" s="114" t="s">
        <v>68</v>
      </c>
      <c r="E276" s="143" t="s">
        <v>927</v>
      </c>
      <c r="F276" s="143" t="s">
        <v>970</v>
      </c>
      <c r="J276" s="144">
        <f>BK276</f>
        <v>0</v>
      </c>
      <c r="L276" s="113"/>
      <c r="M276" s="117"/>
      <c r="P276" s="118">
        <f>SUM(P277:P280)</f>
        <v>0</v>
      </c>
      <c r="R276" s="118">
        <f>SUM(R277:R280)</f>
        <v>0</v>
      </c>
      <c r="T276" s="119">
        <f>SUM(T277:T280)</f>
        <v>0</v>
      </c>
      <c r="AR276" s="114" t="s">
        <v>76</v>
      </c>
      <c r="AT276" s="120" t="s">
        <v>68</v>
      </c>
      <c r="AU276" s="120" t="s">
        <v>76</v>
      </c>
      <c r="AY276" s="114" t="s">
        <v>152</v>
      </c>
      <c r="BK276" s="121">
        <f>SUM(BK277:BK280)</f>
        <v>0</v>
      </c>
    </row>
    <row r="277" spans="2:65" s="1" customFormat="1" ht="16.5" customHeight="1" x14ac:dyDescent="0.2">
      <c r="B277" s="122"/>
      <c r="C277" s="123" t="s">
        <v>76</v>
      </c>
      <c r="D277" s="123" t="s">
        <v>153</v>
      </c>
      <c r="E277" s="124" t="s">
        <v>1176</v>
      </c>
      <c r="F277" s="125" t="s">
        <v>1177</v>
      </c>
      <c r="G277" s="126" t="s">
        <v>201</v>
      </c>
      <c r="H277" s="127">
        <v>55</v>
      </c>
      <c r="I277" s="128"/>
      <c r="J277" s="128">
        <f>ROUND(I277*H277,2)</f>
        <v>0</v>
      </c>
      <c r="K277" s="125" t="s">
        <v>1</v>
      </c>
      <c r="L277" s="25"/>
      <c r="M277" s="129" t="s">
        <v>1</v>
      </c>
      <c r="N277" s="130" t="s">
        <v>34</v>
      </c>
      <c r="O277" s="131">
        <v>0</v>
      </c>
      <c r="P277" s="131">
        <f>O277*H277</f>
        <v>0</v>
      </c>
      <c r="Q277" s="131">
        <v>0</v>
      </c>
      <c r="R277" s="131">
        <f>Q277*H277</f>
        <v>0</v>
      </c>
      <c r="S277" s="131">
        <v>0</v>
      </c>
      <c r="T277" s="132">
        <f>S277*H277</f>
        <v>0</v>
      </c>
      <c r="AR277" s="133" t="s">
        <v>157</v>
      </c>
      <c r="AT277" s="133" t="s">
        <v>153</v>
      </c>
      <c r="AU277" s="133" t="s">
        <v>78</v>
      </c>
      <c r="AY277" s="13" t="s">
        <v>152</v>
      </c>
      <c r="BE277" s="134">
        <f>IF(N277="základní",J277,0)</f>
        <v>0</v>
      </c>
      <c r="BF277" s="134">
        <f>IF(N277="snížená",J277,0)</f>
        <v>0</v>
      </c>
      <c r="BG277" s="134">
        <f>IF(N277="zákl. přenesená",J277,0)</f>
        <v>0</v>
      </c>
      <c r="BH277" s="134">
        <f>IF(N277="sníž. přenesená",J277,0)</f>
        <v>0</v>
      </c>
      <c r="BI277" s="134">
        <f>IF(N277="nulová",J277,0)</f>
        <v>0</v>
      </c>
      <c r="BJ277" s="13" t="s">
        <v>76</v>
      </c>
      <c r="BK277" s="134">
        <f>ROUND(I277*H277,2)</f>
        <v>0</v>
      </c>
      <c r="BL277" s="13" t="s">
        <v>157</v>
      </c>
      <c r="BM277" s="133" t="s">
        <v>553</v>
      </c>
    </row>
    <row r="278" spans="2:65" s="1" customFormat="1" ht="16.5" customHeight="1" x14ac:dyDescent="0.2">
      <c r="B278" s="122"/>
      <c r="C278" s="123" t="s">
        <v>78</v>
      </c>
      <c r="D278" s="123" t="s">
        <v>153</v>
      </c>
      <c r="E278" s="124" t="s">
        <v>1178</v>
      </c>
      <c r="F278" s="125" t="s">
        <v>1179</v>
      </c>
      <c r="G278" s="126" t="s">
        <v>201</v>
      </c>
      <c r="H278" s="127">
        <v>65</v>
      </c>
      <c r="I278" s="128"/>
      <c r="J278" s="128">
        <f>ROUND(I278*H278,2)</f>
        <v>0</v>
      </c>
      <c r="K278" s="125" t="s">
        <v>1</v>
      </c>
      <c r="L278" s="25"/>
      <c r="M278" s="129" t="s">
        <v>1</v>
      </c>
      <c r="N278" s="130" t="s">
        <v>34</v>
      </c>
      <c r="O278" s="131">
        <v>0</v>
      </c>
      <c r="P278" s="131">
        <f>O278*H278</f>
        <v>0</v>
      </c>
      <c r="Q278" s="131">
        <v>0</v>
      </c>
      <c r="R278" s="131">
        <f>Q278*H278</f>
        <v>0</v>
      </c>
      <c r="S278" s="131">
        <v>0</v>
      </c>
      <c r="T278" s="132">
        <f>S278*H278</f>
        <v>0</v>
      </c>
      <c r="AR278" s="133" t="s">
        <v>157</v>
      </c>
      <c r="AT278" s="133" t="s">
        <v>153</v>
      </c>
      <c r="AU278" s="133" t="s">
        <v>78</v>
      </c>
      <c r="AY278" s="13" t="s">
        <v>152</v>
      </c>
      <c r="BE278" s="134">
        <f>IF(N278="základní",J278,0)</f>
        <v>0</v>
      </c>
      <c r="BF278" s="134">
        <f>IF(N278="snížená",J278,0)</f>
        <v>0</v>
      </c>
      <c r="BG278" s="134">
        <f>IF(N278="zákl. přenesená",J278,0)</f>
        <v>0</v>
      </c>
      <c r="BH278" s="134">
        <f>IF(N278="sníž. přenesená",J278,0)</f>
        <v>0</v>
      </c>
      <c r="BI278" s="134">
        <f>IF(N278="nulová",J278,0)</f>
        <v>0</v>
      </c>
      <c r="BJ278" s="13" t="s">
        <v>76</v>
      </c>
      <c r="BK278" s="134">
        <f>ROUND(I278*H278,2)</f>
        <v>0</v>
      </c>
      <c r="BL278" s="13" t="s">
        <v>157</v>
      </c>
      <c r="BM278" s="133" t="s">
        <v>557</v>
      </c>
    </row>
    <row r="279" spans="2:65" s="1" customFormat="1" ht="16.5" customHeight="1" x14ac:dyDescent="0.2">
      <c r="B279" s="122"/>
      <c r="C279" s="123" t="s">
        <v>160</v>
      </c>
      <c r="D279" s="123" t="s">
        <v>153</v>
      </c>
      <c r="E279" s="124" t="s">
        <v>1180</v>
      </c>
      <c r="F279" s="125" t="s">
        <v>1181</v>
      </c>
      <c r="G279" s="126" t="s">
        <v>198</v>
      </c>
      <c r="H279" s="127">
        <v>1000</v>
      </c>
      <c r="I279" s="128"/>
      <c r="J279" s="128">
        <f>ROUND(I279*H279,2)</f>
        <v>0</v>
      </c>
      <c r="K279" s="125" t="s">
        <v>1</v>
      </c>
      <c r="L279" s="25"/>
      <c r="M279" s="129" t="s">
        <v>1</v>
      </c>
      <c r="N279" s="130" t="s">
        <v>34</v>
      </c>
      <c r="O279" s="131">
        <v>0</v>
      </c>
      <c r="P279" s="131">
        <f>O279*H279</f>
        <v>0</v>
      </c>
      <c r="Q279" s="131">
        <v>0</v>
      </c>
      <c r="R279" s="131">
        <f>Q279*H279</f>
        <v>0</v>
      </c>
      <c r="S279" s="131">
        <v>0</v>
      </c>
      <c r="T279" s="132">
        <f>S279*H279</f>
        <v>0</v>
      </c>
      <c r="AR279" s="133" t="s">
        <v>157</v>
      </c>
      <c r="AT279" s="133" t="s">
        <v>153</v>
      </c>
      <c r="AU279" s="133" t="s">
        <v>78</v>
      </c>
      <c r="AY279" s="13" t="s">
        <v>152</v>
      </c>
      <c r="BE279" s="134">
        <f>IF(N279="základní",J279,0)</f>
        <v>0</v>
      </c>
      <c r="BF279" s="134">
        <f>IF(N279="snížená",J279,0)</f>
        <v>0</v>
      </c>
      <c r="BG279" s="134">
        <f>IF(N279="zákl. přenesená",J279,0)</f>
        <v>0</v>
      </c>
      <c r="BH279" s="134">
        <f>IF(N279="sníž. přenesená",J279,0)</f>
        <v>0</v>
      </c>
      <c r="BI279" s="134">
        <f>IF(N279="nulová",J279,0)</f>
        <v>0</v>
      </c>
      <c r="BJ279" s="13" t="s">
        <v>76</v>
      </c>
      <c r="BK279" s="134">
        <f>ROUND(I279*H279,2)</f>
        <v>0</v>
      </c>
      <c r="BL279" s="13" t="s">
        <v>157</v>
      </c>
      <c r="BM279" s="133" t="s">
        <v>559</v>
      </c>
    </row>
    <row r="280" spans="2:65" s="1" customFormat="1" ht="16.5" customHeight="1" x14ac:dyDescent="0.2">
      <c r="B280" s="122"/>
      <c r="C280" s="123" t="s">
        <v>157</v>
      </c>
      <c r="D280" s="123" t="s">
        <v>153</v>
      </c>
      <c r="E280" s="124" t="s">
        <v>1182</v>
      </c>
      <c r="F280" s="125" t="s">
        <v>1183</v>
      </c>
      <c r="G280" s="126" t="s">
        <v>1184</v>
      </c>
      <c r="H280" s="127">
        <v>1</v>
      </c>
      <c r="I280" s="128"/>
      <c r="J280" s="128">
        <f>ROUND(I280*H280,2)</f>
        <v>0</v>
      </c>
      <c r="K280" s="125" t="s">
        <v>1</v>
      </c>
      <c r="L280" s="25"/>
      <c r="M280" s="129" t="s">
        <v>1</v>
      </c>
      <c r="N280" s="130" t="s">
        <v>34</v>
      </c>
      <c r="O280" s="131">
        <v>0</v>
      </c>
      <c r="P280" s="131">
        <f>O280*H280</f>
        <v>0</v>
      </c>
      <c r="Q280" s="131">
        <v>0</v>
      </c>
      <c r="R280" s="131">
        <f>Q280*H280</f>
        <v>0</v>
      </c>
      <c r="S280" s="131">
        <v>0</v>
      </c>
      <c r="T280" s="132">
        <f>S280*H280</f>
        <v>0</v>
      </c>
      <c r="AR280" s="133" t="s">
        <v>157</v>
      </c>
      <c r="AT280" s="133" t="s">
        <v>153</v>
      </c>
      <c r="AU280" s="133" t="s">
        <v>78</v>
      </c>
      <c r="AY280" s="13" t="s">
        <v>152</v>
      </c>
      <c r="BE280" s="134">
        <f>IF(N280="základní",J280,0)</f>
        <v>0</v>
      </c>
      <c r="BF280" s="134">
        <f>IF(N280="snížená",J280,0)</f>
        <v>0</v>
      </c>
      <c r="BG280" s="134">
        <f>IF(N280="zákl. přenesená",J280,0)</f>
        <v>0</v>
      </c>
      <c r="BH280" s="134">
        <f>IF(N280="sníž. přenesená",J280,0)</f>
        <v>0</v>
      </c>
      <c r="BI280" s="134">
        <f>IF(N280="nulová",J280,0)</f>
        <v>0</v>
      </c>
      <c r="BJ280" s="13" t="s">
        <v>76</v>
      </c>
      <c r="BK280" s="134">
        <f>ROUND(I280*H280,2)</f>
        <v>0</v>
      </c>
      <c r="BL280" s="13" t="s">
        <v>157</v>
      </c>
      <c r="BM280" s="133" t="s">
        <v>561</v>
      </c>
    </row>
    <row r="281" spans="2:65" s="10" customFormat="1" ht="25.9" customHeight="1" x14ac:dyDescent="0.2">
      <c r="B281" s="113"/>
      <c r="D281" s="114" t="s">
        <v>68</v>
      </c>
      <c r="E281" s="115" t="s">
        <v>1185</v>
      </c>
      <c r="F281" s="115" t="s">
        <v>1186</v>
      </c>
      <c r="J281" s="116">
        <f>BK281</f>
        <v>0</v>
      </c>
      <c r="L281" s="113"/>
      <c r="M281" s="117"/>
      <c r="P281" s="118">
        <f>SUM(P282:P285)</f>
        <v>0</v>
      </c>
      <c r="R281" s="118">
        <f>SUM(R282:R285)</f>
        <v>0</v>
      </c>
      <c r="T281" s="119">
        <f>SUM(T282:T285)</f>
        <v>0</v>
      </c>
      <c r="AR281" s="114" t="s">
        <v>76</v>
      </c>
      <c r="AT281" s="120" t="s">
        <v>68</v>
      </c>
      <c r="AU281" s="120" t="s">
        <v>69</v>
      </c>
      <c r="AY281" s="114" t="s">
        <v>152</v>
      </c>
      <c r="BK281" s="121">
        <f>SUM(BK282:BK285)</f>
        <v>0</v>
      </c>
    </row>
    <row r="282" spans="2:65" s="1" customFormat="1" ht="16.5" customHeight="1" x14ac:dyDescent="0.2">
      <c r="B282" s="122"/>
      <c r="C282" s="123" t="s">
        <v>69</v>
      </c>
      <c r="D282" s="123" t="s">
        <v>153</v>
      </c>
      <c r="E282" s="124" t="s">
        <v>1187</v>
      </c>
      <c r="F282" s="125" t="s">
        <v>1512</v>
      </c>
      <c r="G282" s="126" t="s">
        <v>732</v>
      </c>
      <c r="H282" s="127">
        <v>10</v>
      </c>
      <c r="I282" s="128"/>
      <c r="J282" s="128">
        <f>ROUND(I282*H282,2)</f>
        <v>0</v>
      </c>
      <c r="K282" s="125" t="s">
        <v>1</v>
      </c>
      <c r="L282" s="25"/>
      <c r="M282" s="129" t="s">
        <v>1</v>
      </c>
      <c r="N282" s="130" t="s">
        <v>34</v>
      </c>
      <c r="O282" s="131">
        <v>0</v>
      </c>
      <c r="P282" s="131">
        <f>O282*H282</f>
        <v>0</v>
      </c>
      <c r="Q282" s="131">
        <v>0</v>
      </c>
      <c r="R282" s="131">
        <f>Q282*H282</f>
        <v>0</v>
      </c>
      <c r="S282" s="131">
        <v>0</v>
      </c>
      <c r="T282" s="132">
        <f>S282*H282</f>
        <v>0</v>
      </c>
      <c r="AR282" s="133" t="s">
        <v>157</v>
      </c>
      <c r="AT282" s="133" t="s">
        <v>153</v>
      </c>
      <c r="AU282" s="133" t="s">
        <v>76</v>
      </c>
      <c r="AY282" s="13" t="s">
        <v>152</v>
      </c>
      <c r="BE282" s="134">
        <f>IF(N282="základní",J282,0)</f>
        <v>0</v>
      </c>
      <c r="BF282" s="134">
        <f>IF(N282="snížená",J282,0)</f>
        <v>0</v>
      </c>
      <c r="BG282" s="134">
        <f>IF(N282="zákl. přenesená",J282,0)</f>
        <v>0</v>
      </c>
      <c r="BH282" s="134">
        <f>IF(N282="sníž. přenesená",J282,0)</f>
        <v>0</v>
      </c>
      <c r="BI282" s="134">
        <f>IF(N282="nulová",J282,0)</f>
        <v>0</v>
      </c>
      <c r="BJ282" s="13" t="s">
        <v>76</v>
      </c>
      <c r="BK282" s="134">
        <f>ROUND(I282*H282,2)</f>
        <v>0</v>
      </c>
      <c r="BL282" s="13" t="s">
        <v>157</v>
      </c>
      <c r="BM282" s="133" t="s">
        <v>562</v>
      </c>
    </row>
    <row r="283" spans="2:65" s="1" customFormat="1" ht="16.5" customHeight="1" x14ac:dyDescent="0.2">
      <c r="B283" s="122"/>
      <c r="C283" s="123" t="s">
        <v>69</v>
      </c>
      <c r="D283" s="123" t="s">
        <v>153</v>
      </c>
      <c r="E283" s="124" t="s">
        <v>1188</v>
      </c>
      <c r="F283" s="125" t="s">
        <v>1513</v>
      </c>
      <c r="G283" s="126" t="s">
        <v>732</v>
      </c>
      <c r="H283" s="127">
        <v>5</v>
      </c>
      <c r="I283" s="128"/>
      <c r="J283" s="128">
        <f>ROUND(I283*H283,2)</f>
        <v>0</v>
      </c>
      <c r="K283" s="125" t="s">
        <v>1</v>
      </c>
      <c r="L283" s="25"/>
      <c r="M283" s="129" t="s">
        <v>1</v>
      </c>
      <c r="N283" s="130" t="s">
        <v>34</v>
      </c>
      <c r="O283" s="131">
        <v>0</v>
      </c>
      <c r="P283" s="131">
        <f>O283*H283</f>
        <v>0</v>
      </c>
      <c r="Q283" s="131">
        <v>0</v>
      </c>
      <c r="R283" s="131">
        <f>Q283*H283</f>
        <v>0</v>
      </c>
      <c r="S283" s="131">
        <v>0</v>
      </c>
      <c r="T283" s="132">
        <f>S283*H283</f>
        <v>0</v>
      </c>
      <c r="AR283" s="133" t="s">
        <v>157</v>
      </c>
      <c r="AT283" s="133" t="s">
        <v>153</v>
      </c>
      <c r="AU283" s="133" t="s">
        <v>76</v>
      </c>
      <c r="AY283" s="13" t="s">
        <v>152</v>
      </c>
      <c r="BE283" s="134">
        <f>IF(N283="základní",J283,0)</f>
        <v>0</v>
      </c>
      <c r="BF283" s="134">
        <f>IF(N283="snížená",J283,0)</f>
        <v>0</v>
      </c>
      <c r="BG283" s="134">
        <f>IF(N283="zákl. přenesená",J283,0)</f>
        <v>0</v>
      </c>
      <c r="BH283" s="134">
        <f>IF(N283="sníž. přenesená",J283,0)</f>
        <v>0</v>
      </c>
      <c r="BI283" s="134">
        <f>IF(N283="nulová",J283,0)</f>
        <v>0</v>
      </c>
      <c r="BJ283" s="13" t="s">
        <v>76</v>
      </c>
      <c r="BK283" s="134">
        <f>ROUND(I283*H283,2)</f>
        <v>0</v>
      </c>
      <c r="BL283" s="13" t="s">
        <v>157</v>
      </c>
      <c r="BM283" s="133" t="s">
        <v>568</v>
      </c>
    </row>
    <row r="284" spans="2:65" s="1" customFormat="1" ht="16.5" customHeight="1" x14ac:dyDescent="0.2">
      <c r="B284" s="122"/>
      <c r="C284" s="123" t="s">
        <v>69</v>
      </c>
      <c r="D284" s="123" t="s">
        <v>153</v>
      </c>
      <c r="E284" s="124" t="s">
        <v>1189</v>
      </c>
      <c r="F284" s="125" t="s">
        <v>1514</v>
      </c>
      <c r="G284" s="126" t="s">
        <v>732</v>
      </c>
      <c r="H284" s="127">
        <v>10</v>
      </c>
      <c r="I284" s="128"/>
      <c r="J284" s="128">
        <f>ROUND(I284*H284,2)</f>
        <v>0</v>
      </c>
      <c r="K284" s="125" t="s">
        <v>1</v>
      </c>
      <c r="L284" s="25"/>
      <c r="M284" s="129" t="s">
        <v>1</v>
      </c>
      <c r="N284" s="130" t="s">
        <v>34</v>
      </c>
      <c r="O284" s="131">
        <v>0</v>
      </c>
      <c r="P284" s="131">
        <f>O284*H284</f>
        <v>0</v>
      </c>
      <c r="Q284" s="131">
        <v>0</v>
      </c>
      <c r="R284" s="131">
        <f>Q284*H284</f>
        <v>0</v>
      </c>
      <c r="S284" s="131">
        <v>0</v>
      </c>
      <c r="T284" s="132">
        <f>S284*H284</f>
        <v>0</v>
      </c>
      <c r="AR284" s="133" t="s">
        <v>157</v>
      </c>
      <c r="AT284" s="133" t="s">
        <v>153</v>
      </c>
      <c r="AU284" s="133" t="s">
        <v>76</v>
      </c>
      <c r="AY284" s="13" t="s">
        <v>152</v>
      </c>
      <c r="BE284" s="134">
        <f>IF(N284="základní",J284,0)</f>
        <v>0</v>
      </c>
      <c r="BF284" s="134">
        <f>IF(N284="snížená",J284,0)</f>
        <v>0</v>
      </c>
      <c r="BG284" s="134">
        <f>IF(N284="zákl. přenesená",J284,0)</f>
        <v>0</v>
      </c>
      <c r="BH284" s="134">
        <f>IF(N284="sníž. přenesená",J284,0)</f>
        <v>0</v>
      </c>
      <c r="BI284" s="134">
        <f>IF(N284="nulová",J284,0)</f>
        <v>0</v>
      </c>
      <c r="BJ284" s="13" t="s">
        <v>76</v>
      </c>
      <c r="BK284" s="134">
        <f>ROUND(I284*H284,2)</f>
        <v>0</v>
      </c>
      <c r="BL284" s="13" t="s">
        <v>157</v>
      </c>
      <c r="BM284" s="133" t="s">
        <v>570</v>
      </c>
    </row>
    <row r="285" spans="2:65" s="1" customFormat="1" ht="16.5" customHeight="1" x14ac:dyDescent="0.2">
      <c r="B285" s="122"/>
      <c r="C285" s="123" t="s">
        <v>69</v>
      </c>
      <c r="D285" s="123" t="s">
        <v>153</v>
      </c>
      <c r="E285" s="124" t="s">
        <v>1190</v>
      </c>
      <c r="F285" s="125" t="s">
        <v>1191</v>
      </c>
      <c r="G285" s="126" t="s">
        <v>732</v>
      </c>
      <c r="H285" s="127">
        <v>20</v>
      </c>
      <c r="I285" s="128"/>
      <c r="J285" s="128">
        <f>ROUND(I285*H285,2)</f>
        <v>0</v>
      </c>
      <c r="K285" s="125" t="s">
        <v>1</v>
      </c>
      <c r="L285" s="25"/>
      <c r="M285" s="135" t="s">
        <v>1</v>
      </c>
      <c r="N285" s="136" t="s">
        <v>34</v>
      </c>
      <c r="O285" s="137">
        <v>0</v>
      </c>
      <c r="P285" s="137">
        <f>O285*H285</f>
        <v>0</v>
      </c>
      <c r="Q285" s="137">
        <v>0</v>
      </c>
      <c r="R285" s="137">
        <f>Q285*H285</f>
        <v>0</v>
      </c>
      <c r="S285" s="137">
        <v>0</v>
      </c>
      <c r="T285" s="138">
        <f>S285*H285</f>
        <v>0</v>
      </c>
      <c r="AR285" s="133" t="s">
        <v>157</v>
      </c>
      <c r="AT285" s="133" t="s">
        <v>153</v>
      </c>
      <c r="AU285" s="133" t="s">
        <v>76</v>
      </c>
      <c r="AY285" s="13" t="s">
        <v>152</v>
      </c>
      <c r="BE285" s="134">
        <f>IF(N285="základní",J285,0)</f>
        <v>0</v>
      </c>
      <c r="BF285" s="134">
        <f>IF(N285="snížená",J285,0)</f>
        <v>0</v>
      </c>
      <c r="BG285" s="134">
        <f>IF(N285="zákl. přenesená",J285,0)</f>
        <v>0</v>
      </c>
      <c r="BH285" s="134">
        <f>IF(N285="sníž. přenesená",J285,0)</f>
        <v>0</v>
      </c>
      <c r="BI285" s="134">
        <f>IF(N285="nulová",J285,0)</f>
        <v>0</v>
      </c>
      <c r="BJ285" s="13" t="s">
        <v>76</v>
      </c>
      <c r="BK285" s="134">
        <f>ROUND(I285*H285,2)</f>
        <v>0</v>
      </c>
      <c r="BL285" s="13" t="s">
        <v>157</v>
      </c>
      <c r="BM285" s="133" t="s">
        <v>573</v>
      </c>
    </row>
    <row r="286" spans="2:65" s="1" customFormat="1" ht="6.95" customHeight="1" x14ac:dyDescent="0.2">
      <c r="B286" s="37"/>
      <c r="C286" s="38"/>
      <c r="D286" s="38"/>
      <c r="E286" s="38"/>
      <c r="F286" s="38"/>
      <c r="G286" s="38"/>
      <c r="H286" s="38"/>
      <c r="I286" s="38"/>
      <c r="J286" s="38"/>
      <c r="K286" s="38"/>
      <c r="L286" s="25"/>
    </row>
    <row r="288" spans="2:65" x14ac:dyDescent="0.2">
      <c r="F288" s="154"/>
      <c r="G288" s="154"/>
      <c r="H288" s="154"/>
      <c r="I288" s="154"/>
      <c r="J288" s="154"/>
    </row>
  </sheetData>
  <autoFilter ref="C138:K285" xr:uid="{00000000-0009-0000-0000-000004000000}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43"/>
  <sheetViews>
    <sheetView showGridLines="0" topLeftCell="A125" workbookViewId="0">
      <selection activeCell="F246" sqref="F24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93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 x14ac:dyDescent="0.2">
      <c r="B4" s="16"/>
      <c r="D4" s="17" t="s">
        <v>103</v>
      </c>
      <c r="L4" s="16"/>
      <c r="M4" s="86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211" t="str">
        <f>'Rekapitulace stavby'!K6</f>
        <v>Rekonstrukce garáží v areálu generálního ředitelství PVL, Holečkova 3178/8, 150 00, Praha 5 - Smíchov</v>
      </c>
      <c r="F7" s="212"/>
      <c r="G7" s="212"/>
      <c r="H7" s="212"/>
      <c r="L7" s="16"/>
    </row>
    <row r="8" spans="2:46" s="1" customFormat="1" ht="12" customHeight="1" x14ac:dyDescent="0.2">
      <c r="B8" s="25"/>
      <c r="D8" s="22" t="s">
        <v>104</v>
      </c>
      <c r="L8" s="25"/>
    </row>
    <row r="9" spans="2:46" s="1" customFormat="1" ht="16.5" customHeight="1" x14ac:dyDescent="0.2">
      <c r="B9" s="25"/>
      <c r="E9" s="172" t="s">
        <v>1192</v>
      </c>
      <c r="F9" s="210"/>
      <c r="G9" s="210"/>
      <c r="H9" s="21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>
        <f>'Rekapitulace stavby'!AN8</f>
        <v>45051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24</v>
      </c>
      <c r="I17" s="22" t="s">
        <v>22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98" t="str">
        <f>'Rekapitulace stavby'!E14</f>
        <v xml:space="preserve"> </v>
      </c>
      <c r="F18" s="198"/>
      <c r="G18" s="198"/>
      <c r="H18" s="198"/>
      <c r="I18" s="22" t="s">
        <v>23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25</v>
      </c>
      <c r="I20" s="22" t="s">
        <v>22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 t="s">
        <v>23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22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 t="s">
        <v>23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7"/>
      <c r="E27" s="201" t="s">
        <v>1</v>
      </c>
      <c r="F27" s="201"/>
      <c r="G27" s="201"/>
      <c r="H27" s="201"/>
      <c r="L27" s="87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8" t="s">
        <v>29</v>
      </c>
      <c r="J30" s="59">
        <f>ROUND(J125,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5" customHeight="1" x14ac:dyDescent="0.2">
      <c r="B33" s="25"/>
      <c r="D33" s="48" t="s">
        <v>33</v>
      </c>
      <c r="E33" s="22" t="s">
        <v>34</v>
      </c>
      <c r="F33" s="79">
        <f>ROUND((SUM(BE125:BE242)),  2)</f>
        <v>0</v>
      </c>
      <c r="I33" s="89">
        <v>0.21</v>
      </c>
      <c r="J33" s="79">
        <f>ROUND(((SUM(BE125:BE242))*I33),  2)</f>
        <v>0</v>
      </c>
      <c r="L33" s="25"/>
    </row>
    <row r="34" spans="2:12" s="1" customFormat="1" ht="14.45" customHeight="1" x14ac:dyDescent="0.2">
      <c r="B34" s="25"/>
      <c r="E34" s="22" t="s">
        <v>35</v>
      </c>
      <c r="F34" s="79">
        <f>ROUND((SUM(BF125:BF242)),  2)</f>
        <v>0</v>
      </c>
      <c r="I34" s="89">
        <v>0.15</v>
      </c>
      <c r="J34" s="79">
        <f>ROUND(((SUM(BF125:BF242))*I34),  2)</f>
        <v>0</v>
      </c>
      <c r="L34" s="25"/>
    </row>
    <row r="35" spans="2:12" s="1" customFormat="1" ht="14.45" hidden="1" customHeight="1" x14ac:dyDescent="0.2">
      <c r="B35" s="25"/>
      <c r="E35" s="22" t="s">
        <v>36</v>
      </c>
      <c r="F35" s="79">
        <f>ROUND((SUM(BG125:BG242)),  2)</f>
        <v>0</v>
      </c>
      <c r="I35" s="89">
        <v>0.21</v>
      </c>
      <c r="J35" s="79">
        <f>0</f>
        <v>0</v>
      </c>
      <c r="L35" s="25"/>
    </row>
    <row r="36" spans="2:12" s="1" customFormat="1" ht="14.45" hidden="1" customHeight="1" x14ac:dyDescent="0.2">
      <c r="B36" s="25"/>
      <c r="E36" s="22" t="s">
        <v>37</v>
      </c>
      <c r="F36" s="79">
        <f>ROUND((SUM(BH125:BH242)),  2)</f>
        <v>0</v>
      </c>
      <c r="I36" s="89">
        <v>0.15</v>
      </c>
      <c r="J36" s="79">
        <f>0</f>
        <v>0</v>
      </c>
      <c r="L36" s="25"/>
    </row>
    <row r="37" spans="2:12" s="1" customFormat="1" ht="14.45" hidden="1" customHeight="1" x14ac:dyDescent="0.2">
      <c r="B37" s="25"/>
      <c r="E37" s="22" t="s">
        <v>38</v>
      </c>
      <c r="F37" s="79">
        <f>ROUND((SUM(BI125:BI242)),  2)</f>
        <v>0</v>
      </c>
      <c r="I37" s="89">
        <v>0</v>
      </c>
      <c r="J37" s="79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90"/>
      <c r="D39" s="91" t="s">
        <v>39</v>
      </c>
      <c r="E39" s="50"/>
      <c r="F39" s="50"/>
      <c r="G39" s="92" t="s">
        <v>40</v>
      </c>
      <c r="H39" s="93" t="s">
        <v>41</v>
      </c>
      <c r="I39" s="50"/>
      <c r="J39" s="94">
        <f>SUM(J30:J37)</f>
        <v>0</v>
      </c>
      <c r="K39" s="95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106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211" t="str">
        <f>E7</f>
        <v>Rekonstrukce garáží v areálu generálního ředitelství PVL, Holečkova 3178/8, 150 00, Praha 5 - Smíchov</v>
      </c>
      <c r="F85" s="212"/>
      <c r="G85" s="212"/>
      <c r="H85" s="212"/>
      <c r="L85" s="25"/>
    </row>
    <row r="86" spans="2:47" s="1" customFormat="1" ht="12" customHeight="1" x14ac:dyDescent="0.2">
      <c r="B86" s="25"/>
      <c r="C86" s="22" t="s">
        <v>104</v>
      </c>
      <c r="L86" s="25"/>
    </row>
    <row r="87" spans="2:47" s="1" customFormat="1" ht="16.5" customHeight="1" x14ac:dyDescent="0.2">
      <c r="B87" s="25"/>
      <c r="E87" s="172" t="str">
        <f>E9</f>
        <v>04 - SO 01 - Ústřední vytápění</v>
      </c>
      <c r="F87" s="210"/>
      <c r="G87" s="210"/>
      <c r="H87" s="210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>
        <f>IF(J12="","",J12)</f>
        <v>45051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21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24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8" t="s">
        <v>107</v>
      </c>
      <c r="D94" s="90"/>
      <c r="E94" s="90"/>
      <c r="F94" s="90"/>
      <c r="G94" s="90"/>
      <c r="H94" s="90"/>
      <c r="I94" s="90"/>
      <c r="J94" s="99" t="s">
        <v>108</v>
      </c>
      <c r="K94" s="90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100" t="s">
        <v>109</v>
      </c>
      <c r="J96" s="59">
        <f>J125</f>
        <v>0</v>
      </c>
      <c r="L96" s="25"/>
      <c r="AU96" s="13" t="s">
        <v>110</v>
      </c>
    </row>
    <row r="97" spans="2:12" s="8" customFormat="1" ht="24.95" customHeight="1" x14ac:dyDescent="0.2">
      <c r="B97" s="101"/>
      <c r="D97" s="102" t="s">
        <v>127</v>
      </c>
      <c r="E97" s="103"/>
      <c r="F97" s="103"/>
      <c r="G97" s="103"/>
      <c r="H97" s="103"/>
      <c r="I97" s="103"/>
      <c r="J97" s="104">
        <f>J126</f>
        <v>0</v>
      </c>
      <c r="L97" s="101"/>
    </row>
    <row r="98" spans="2:12" s="8" customFormat="1" ht="24.95" customHeight="1" x14ac:dyDescent="0.2">
      <c r="B98" s="101"/>
      <c r="D98" s="102" t="s">
        <v>675</v>
      </c>
      <c r="E98" s="103"/>
      <c r="F98" s="103"/>
      <c r="G98" s="103"/>
      <c r="H98" s="103"/>
      <c r="I98" s="103"/>
      <c r="J98" s="104">
        <f>J139</f>
        <v>0</v>
      </c>
      <c r="L98" s="101"/>
    </row>
    <row r="99" spans="2:12" s="8" customFormat="1" ht="24.95" customHeight="1" x14ac:dyDescent="0.2">
      <c r="B99" s="101"/>
      <c r="D99" s="102" t="s">
        <v>678</v>
      </c>
      <c r="E99" s="103"/>
      <c r="F99" s="103"/>
      <c r="G99" s="103"/>
      <c r="H99" s="103"/>
      <c r="I99" s="103"/>
      <c r="J99" s="104">
        <f>J152</f>
        <v>0</v>
      </c>
      <c r="L99" s="101"/>
    </row>
    <row r="100" spans="2:12" s="8" customFormat="1" ht="24.95" customHeight="1" x14ac:dyDescent="0.2">
      <c r="B100" s="101"/>
      <c r="D100" s="102" t="s">
        <v>1193</v>
      </c>
      <c r="E100" s="103"/>
      <c r="F100" s="103"/>
      <c r="G100" s="103"/>
      <c r="H100" s="103"/>
      <c r="I100" s="103"/>
      <c r="J100" s="104">
        <f>J157</f>
        <v>0</v>
      </c>
      <c r="L100" s="101"/>
    </row>
    <row r="101" spans="2:12" s="8" customFormat="1" ht="24.95" customHeight="1" x14ac:dyDescent="0.2">
      <c r="B101" s="101"/>
      <c r="D101" s="102" t="s">
        <v>1194</v>
      </c>
      <c r="E101" s="103"/>
      <c r="F101" s="103"/>
      <c r="G101" s="103"/>
      <c r="H101" s="103"/>
      <c r="I101" s="103"/>
      <c r="J101" s="104">
        <f>J178</f>
        <v>0</v>
      </c>
      <c r="L101" s="101"/>
    </row>
    <row r="102" spans="2:12" s="8" customFormat="1" ht="24.95" customHeight="1" x14ac:dyDescent="0.2">
      <c r="B102" s="101"/>
      <c r="D102" s="102" t="s">
        <v>1195</v>
      </c>
      <c r="E102" s="103"/>
      <c r="F102" s="103"/>
      <c r="G102" s="103"/>
      <c r="H102" s="103"/>
      <c r="I102" s="103"/>
      <c r="J102" s="104">
        <f>J197</f>
        <v>0</v>
      </c>
      <c r="L102" s="101"/>
    </row>
    <row r="103" spans="2:12" s="8" customFormat="1" ht="24.95" customHeight="1" x14ac:dyDescent="0.2">
      <c r="B103" s="101"/>
      <c r="D103" s="102" t="s">
        <v>1196</v>
      </c>
      <c r="E103" s="103"/>
      <c r="F103" s="103"/>
      <c r="G103" s="103"/>
      <c r="H103" s="103"/>
      <c r="I103" s="103"/>
      <c r="J103" s="104">
        <f>J215</f>
        <v>0</v>
      </c>
      <c r="L103" s="101"/>
    </row>
    <row r="104" spans="2:12" s="8" customFormat="1" ht="24.95" customHeight="1" x14ac:dyDescent="0.2">
      <c r="B104" s="101"/>
      <c r="D104" s="102" t="s">
        <v>1197</v>
      </c>
      <c r="E104" s="103"/>
      <c r="F104" s="103"/>
      <c r="G104" s="103"/>
      <c r="H104" s="103"/>
      <c r="I104" s="103"/>
      <c r="J104" s="104">
        <f>J236</f>
        <v>0</v>
      </c>
      <c r="L104" s="101"/>
    </row>
    <row r="105" spans="2:12" s="8" customFormat="1" ht="24.95" customHeight="1" x14ac:dyDescent="0.2">
      <c r="B105" s="101"/>
      <c r="D105" s="102" t="s">
        <v>1198</v>
      </c>
      <c r="E105" s="103"/>
      <c r="F105" s="103"/>
      <c r="G105" s="103"/>
      <c r="H105" s="103"/>
      <c r="I105" s="103"/>
      <c r="J105" s="104">
        <f>J239</f>
        <v>0</v>
      </c>
      <c r="L105" s="101"/>
    </row>
    <row r="106" spans="2:12" s="1" customFormat="1" ht="21.75" customHeight="1" x14ac:dyDescent="0.2">
      <c r="B106" s="25"/>
      <c r="L106" s="25"/>
    </row>
    <row r="107" spans="2:12" s="1" customFormat="1" ht="6.95" customHeight="1" x14ac:dyDescent="0.2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25"/>
    </row>
    <row r="111" spans="2:12" s="1" customFormat="1" ht="6.95" customHeight="1" x14ac:dyDescent="0.2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5"/>
    </row>
    <row r="112" spans="2:12" s="1" customFormat="1" ht="24.95" customHeight="1" x14ac:dyDescent="0.2">
      <c r="B112" s="25"/>
      <c r="C112" s="17" t="s">
        <v>138</v>
      </c>
      <c r="L112" s="25"/>
    </row>
    <row r="113" spans="2:65" s="1" customFormat="1" ht="6.95" customHeight="1" x14ac:dyDescent="0.2">
      <c r="B113" s="25"/>
      <c r="L113" s="25"/>
    </row>
    <row r="114" spans="2:65" s="1" customFormat="1" ht="12" customHeight="1" x14ac:dyDescent="0.2">
      <c r="B114" s="25"/>
      <c r="C114" s="22" t="s">
        <v>14</v>
      </c>
      <c r="L114" s="25"/>
    </row>
    <row r="115" spans="2:65" s="1" customFormat="1" ht="16.5" customHeight="1" x14ac:dyDescent="0.2">
      <c r="B115" s="25"/>
      <c r="E115" s="211" t="str">
        <f>E7</f>
        <v>Rekonstrukce garáží v areálu generálního ředitelství PVL, Holečkova 3178/8, 150 00, Praha 5 - Smíchov</v>
      </c>
      <c r="F115" s="212"/>
      <c r="G115" s="212"/>
      <c r="H115" s="212"/>
      <c r="L115" s="25"/>
    </row>
    <row r="116" spans="2:65" s="1" customFormat="1" ht="12" customHeight="1" x14ac:dyDescent="0.2">
      <c r="B116" s="25"/>
      <c r="C116" s="22" t="s">
        <v>104</v>
      </c>
      <c r="L116" s="25"/>
    </row>
    <row r="117" spans="2:65" s="1" customFormat="1" ht="16.5" customHeight="1" x14ac:dyDescent="0.2">
      <c r="B117" s="25"/>
      <c r="E117" s="172" t="str">
        <f>E9</f>
        <v>04 - SO 01 - Ústřední vytápění</v>
      </c>
      <c r="F117" s="210"/>
      <c r="G117" s="210"/>
      <c r="H117" s="210"/>
      <c r="L117" s="25"/>
    </row>
    <row r="118" spans="2:65" s="1" customFormat="1" ht="6.95" customHeight="1" x14ac:dyDescent="0.2">
      <c r="B118" s="25"/>
      <c r="L118" s="25"/>
    </row>
    <row r="119" spans="2:65" s="1" customFormat="1" ht="12" customHeight="1" x14ac:dyDescent="0.2">
      <c r="B119" s="25"/>
      <c r="C119" s="22" t="s">
        <v>18</v>
      </c>
      <c r="F119" s="20" t="str">
        <f>F12</f>
        <v xml:space="preserve"> </v>
      </c>
      <c r="I119" s="22" t="s">
        <v>20</v>
      </c>
      <c r="J119" s="45">
        <f>IF(J12="","",J12)</f>
        <v>45051</v>
      </c>
      <c r="L119" s="25"/>
    </row>
    <row r="120" spans="2:65" s="1" customFormat="1" ht="6.95" customHeight="1" x14ac:dyDescent="0.2">
      <c r="B120" s="25"/>
      <c r="L120" s="25"/>
    </row>
    <row r="121" spans="2:65" s="1" customFormat="1" ht="15.2" customHeight="1" x14ac:dyDescent="0.2">
      <c r="B121" s="25"/>
      <c r="C121" s="22" t="s">
        <v>21</v>
      </c>
      <c r="F121" s="20" t="str">
        <f>E15</f>
        <v xml:space="preserve"> </v>
      </c>
      <c r="I121" s="22" t="s">
        <v>25</v>
      </c>
      <c r="J121" s="23" t="str">
        <f>E21</f>
        <v xml:space="preserve"> </v>
      </c>
      <c r="L121" s="25"/>
    </row>
    <row r="122" spans="2:65" s="1" customFormat="1" ht="15.2" customHeight="1" x14ac:dyDescent="0.2">
      <c r="B122" s="25"/>
      <c r="C122" s="22" t="s">
        <v>24</v>
      </c>
      <c r="F122" s="20" t="str">
        <f>IF(E18="","",E18)</f>
        <v xml:space="preserve"> </v>
      </c>
      <c r="I122" s="22" t="s">
        <v>27</v>
      </c>
      <c r="J122" s="23" t="str">
        <f>E24</f>
        <v xml:space="preserve"> </v>
      </c>
      <c r="L122" s="25"/>
    </row>
    <row r="123" spans="2:65" s="1" customFormat="1" ht="10.35" customHeight="1" x14ac:dyDescent="0.2">
      <c r="B123" s="25"/>
      <c r="L123" s="25"/>
    </row>
    <row r="124" spans="2:65" s="9" customFormat="1" ht="29.25" customHeight="1" x14ac:dyDescent="0.2">
      <c r="B124" s="105"/>
      <c r="C124" s="106" t="s">
        <v>139</v>
      </c>
      <c r="D124" s="107" t="s">
        <v>54</v>
      </c>
      <c r="E124" s="107" t="s">
        <v>50</v>
      </c>
      <c r="F124" s="107" t="s">
        <v>51</v>
      </c>
      <c r="G124" s="107" t="s">
        <v>140</v>
      </c>
      <c r="H124" s="107" t="s">
        <v>141</v>
      </c>
      <c r="I124" s="107" t="s">
        <v>142</v>
      </c>
      <c r="J124" s="107" t="s">
        <v>108</v>
      </c>
      <c r="K124" s="108" t="s">
        <v>143</v>
      </c>
      <c r="L124" s="105"/>
      <c r="M124" s="52" t="s">
        <v>1</v>
      </c>
      <c r="N124" s="53" t="s">
        <v>33</v>
      </c>
      <c r="O124" s="53" t="s">
        <v>144</v>
      </c>
      <c r="P124" s="53" t="s">
        <v>145</v>
      </c>
      <c r="Q124" s="53" t="s">
        <v>146</v>
      </c>
      <c r="R124" s="53" t="s">
        <v>147</v>
      </c>
      <c r="S124" s="53" t="s">
        <v>148</v>
      </c>
      <c r="T124" s="54" t="s">
        <v>149</v>
      </c>
    </row>
    <row r="125" spans="2:65" s="1" customFormat="1" ht="22.9" customHeight="1" x14ac:dyDescent="0.25">
      <c r="B125" s="25"/>
      <c r="C125" s="57" t="s">
        <v>150</v>
      </c>
      <c r="J125" s="109">
        <f>BK125</f>
        <v>0</v>
      </c>
      <c r="L125" s="25"/>
      <c r="M125" s="55"/>
      <c r="N125" s="46"/>
      <c r="O125" s="46"/>
      <c r="P125" s="110">
        <f>P126+P139+P152+P157+P178+P197+P215+P236+P239</f>
        <v>0</v>
      </c>
      <c r="Q125" s="46"/>
      <c r="R125" s="110">
        <f>R126+R139+R152+R157+R178+R197+R215+R236+R239</f>
        <v>0</v>
      </c>
      <c r="S125" s="46"/>
      <c r="T125" s="111">
        <f>T126+T139+T152+T157+T178+T197+T215+T236+T239</f>
        <v>0</v>
      </c>
      <c r="AT125" s="13" t="s">
        <v>68</v>
      </c>
      <c r="AU125" s="13" t="s">
        <v>110</v>
      </c>
      <c r="BK125" s="112">
        <f>BK126+BK139+BK152+BK157+BK178+BK197+BK215+BK236+BK239</f>
        <v>0</v>
      </c>
    </row>
    <row r="126" spans="2:65" s="10" customFormat="1" ht="25.9" customHeight="1" x14ac:dyDescent="0.2">
      <c r="B126" s="113"/>
      <c r="D126" s="114" t="s">
        <v>68</v>
      </c>
      <c r="E126" s="115" t="s">
        <v>489</v>
      </c>
      <c r="F126" s="115" t="s">
        <v>490</v>
      </c>
      <c r="J126" s="116">
        <f>BK126</f>
        <v>0</v>
      </c>
      <c r="L126" s="113"/>
      <c r="M126" s="117"/>
      <c r="P126" s="118">
        <f>SUM(P127:P138)</f>
        <v>0</v>
      </c>
      <c r="R126" s="118">
        <f>SUM(R127:R138)</f>
        <v>0</v>
      </c>
      <c r="T126" s="119">
        <f>SUM(T127:T138)</f>
        <v>0</v>
      </c>
      <c r="AR126" s="114" t="s">
        <v>78</v>
      </c>
      <c r="AT126" s="120" t="s">
        <v>68</v>
      </c>
      <c r="AU126" s="120" t="s">
        <v>69</v>
      </c>
      <c r="AY126" s="114" t="s">
        <v>152</v>
      </c>
      <c r="BK126" s="121">
        <f>SUM(BK127:BK138)</f>
        <v>0</v>
      </c>
    </row>
    <row r="127" spans="2:65" s="1" customFormat="1" ht="16.5" customHeight="1" x14ac:dyDescent="0.2">
      <c r="B127" s="122"/>
      <c r="C127" s="123" t="s">
        <v>76</v>
      </c>
      <c r="D127" s="123" t="s">
        <v>153</v>
      </c>
      <c r="E127" s="124" t="s">
        <v>1199</v>
      </c>
      <c r="F127" s="125" t="s">
        <v>1200</v>
      </c>
      <c r="G127" s="126" t="s">
        <v>198</v>
      </c>
      <c r="H127" s="127">
        <v>111</v>
      </c>
      <c r="I127" s="128"/>
      <c r="J127" s="128">
        <f t="shared" ref="J127:J138" si="0">ROUND(I127*H127,2)</f>
        <v>0</v>
      </c>
      <c r="K127" s="125" t="s">
        <v>1</v>
      </c>
      <c r="L127" s="25"/>
      <c r="M127" s="129" t="s">
        <v>1</v>
      </c>
      <c r="N127" s="130" t="s">
        <v>34</v>
      </c>
      <c r="O127" s="131">
        <v>0</v>
      </c>
      <c r="P127" s="131">
        <f t="shared" ref="P127:P138" si="1">O127*H127</f>
        <v>0</v>
      </c>
      <c r="Q127" s="131">
        <v>0</v>
      </c>
      <c r="R127" s="131">
        <f t="shared" ref="R127:R138" si="2">Q127*H127</f>
        <v>0</v>
      </c>
      <c r="S127" s="131">
        <v>0</v>
      </c>
      <c r="T127" s="132">
        <f t="shared" ref="T127:T138" si="3">S127*H127</f>
        <v>0</v>
      </c>
      <c r="AR127" s="133" t="s">
        <v>178</v>
      </c>
      <c r="AT127" s="133" t="s">
        <v>153</v>
      </c>
      <c r="AU127" s="133" t="s">
        <v>76</v>
      </c>
      <c r="AY127" s="13" t="s">
        <v>152</v>
      </c>
      <c r="BE127" s="134">
        <f t="shared" ref="BE127:BE138" si="4">IF(N127="základní",J127,0)</f>
        <v>0</v>
      </c>
      <c r="BF127" s="134">
        <f t="shared" ref="BF127:BF138" si="5">IF(N127="snížená",J127,0)</f>
        <v>0</v>
      </c>
      <c r="BG127" s="134">
        <f t="shared" ref="BG127:BG138" si="6">IF(N127="zákl. přenesená",J127,0)</f>
        <v>0</v>
      </c>
      <c r="BH127" s="134">
        <f t="shared" ref="BH127:BH138" si="7">IF(N127="sníž. přenesená",J127,0)</f>
        <v>0</v>
      </c>
      <c r="BI127" s="134">
        <f t="shared" ref="BI127:BI138" si="8">IF(N127="nulová",J127,0)</f>
        <v>0</v>
      </c>
      <c r="BJ127" s="13" t="s">
        <v>76</v>
      </c>
      <c r="BK127" s="134">
        <f t="shared" ref="BK127:BK138" si="9">ROUND(I127*H127,2)</f>
        <v>0</v>
      </c>
      <c r="BL127" s="13" t="s">
        <v>178</v>
      </c>
      <c r="BM127" s="133" t="s">
        <v>78</v>
      </c>
    </row>
    <row r="128" spans="2:65" s="1" customFormat="1" ht="24.2" customHeight="1" x14ac:dyDescent="0.2">
      <c r="B128" s="122"/>
      <c r="C128" s="123" t="s">
        <v>78</v>
      </c>
      <c r="D128" s="123" t="s">
        <v>153</v>
      </c>
      <c r="E128" s="124" t="s">
        <v>1201</v>
      </c>
      <c r="F128" s="125" t="s">
        <v>1202</v>
      </c>
      <c r="G128" s="126" t="s">
        <v>198</v>
      </c>
      <c r="H128" s="127">
        <v>4</v>
      </c>
      <c r="I128" s="128"/>
      <c r="J128" s="128">
        <f t="shared" si="0"/>
        <v>0</v>
      </c>
      <c r="K128" s="125" t="s">
        <v>1</v>
      </c>
      <c r="L128" s="25"/>
      <c r="M128" s="129" t="s">
        <v>1</v>
      </c>
      <c r="N128" s="130" t="s">
        <v>34</v>
      </c>
      <c r="O128" s="131">
        <v>0</v>
      </c>
      <c r="P128" s="131">
        <f t="shared" si="1"/>
        <v>0</v>
      </c>
      <c r="Q128" s="131">
        <v>0</v>
      </c>
      <c r="R128" s="131">
        <f t="shared" si="2"/>
        <v>0</v>
      </c>
      <c r="S128" s="131">
        <v>0</v>
      </c>
      <c r="T128" s="132">
        <f t="shared" si="3"/>
        <v>0</v>
      </c>
      <c r="AR128" s="133" t="s">
        <v>178</v>
      </c>
      <c r="AT128" s="133" t="s">
        <v>153</v>
      </c>
      <c r="AU128" s="133" t="s">
        <v>76</v>
      </c>
      <c r="AY128" s="13" t="s">
        <v>152</v>
      </c>
      <c r="BE128" s="134">
        <f t="shared" si="4"/>
        <v>0</v>
      </c>
      <c r="BF128" s="134">
        <f t="shared" si="5"/>
        <v>0</v>
      </c>
      <c r="BG128" s="134">
        <f t="shared" si="6"/>
        <v>0</v>
      </c>
      <c r="BH128" s="134">
        <f t="shared" si="7"/>
        <v>0</v>
      </c>
      <c r="BI128" s="134">
        <f t="shared" si="8"/>
        <v>0</v>
      </c>
      <c r="BJ128" s="13" t="s">
        <v>76</v>
      </c>
      <c r="BK128" s="134">
        <f t="shared" si="9"/>
        <v>0</v>
      </c>
      <c r="BL128" s="13" t="s">
        <v>178</v>
      </c>
      <c r="BM128" s="133" t="s">
        <v>157</v>
      </c>
    </row>
    <row r="129" spans="2:65" s="1" customFormat="1" ht="24.2" customHeight="1" x14ac:dyDescent="0.2">
      <c r="B129" s="122"/>
      <c r="C129" s="123" t="s">
        <v>160</v>
      </c>
      <c r="D129" s="123" t="s">
        <v>153</v>
      </c>
      <c r="E129" s="124" t="s">
        <v>1203</v>
      </c>
      <c r="F129" s="125" t="s">
        <v>1204</v>
      </c>
      <c r="G129" s="126" t="s">
        <v>198</v>
      </c>
      <c r="H129" s="127">
        <v>10</v>
      </c>
      <c r="I129" s="128"/>
      <c r="J129" s="128">
        <f t="shared" si="0"/>
        <v>0</v>
      </c>
      <c r="K129" s="125" t="s">
        <v>1</v>
      </c>
      <c r="L129" s="25"/>
      <c r="M129" s="129" t="s">
        <v>1</v>
      </c>
      <c r="N129" s="130" t="s">
        <v>34</v>
      </c>
      <c r="O129" s="131">
        <v>0</v>
      </c>
      <c r="P129" s="131">
        <f t="shared" si="1"/>
        <v>0</v>
      </c>
      <c r="Q129" s="131">
        <v>0</v>
      </c>
      <c r="R129" s="131">
        <f t="shared" si="2"/>
        <v>0</v>
      </c>
      <c r="S129" s="131">
        <v>0</v>
      </c>
      <c r="T129" s="132">
        <f t="shared" si="3"/>
        <v>0</v>
      </c>
      <c r="AR129" s="133" t="s">
        <v>178</v>
      </c>
      <c r="AT129" s="133" t="s">
        <v>153</v>
      </c>
      <c r="AU129" s="133" t="s">
        <v>76</v>
      </c>
      <c r="AY129" s="13" t="s">
        <v>152</v>
      </c>
      <c r="BE129" s="134">
        <f t="shared" si="4"/>
        <v>0</v>
      </c>
      <c r="BF129" s="134">
        <f t="shared" si="5"/>
        <v>0</v>
      </c>
      <c r="BG129" s="134">
        <f t="shared" si="6"/>
        <v>0</v>
      </c>
      <c r="BH129" s="134">
        <f t="shared" si="7"/>
        <v>0</v>
      </c>
      <c r="BI129" s="134">
        <f t="shared" si="8"/>
        <v>0</v>
      </c>
      <c r="BJ129" s="13" t="s">
        <v>76</v>
      </c>
      <c r="BK129" s="134">
        <f t="shared" si="9"/>
        <v>0</v>
      </c>
      <c r="BL129" s="13" t="s">
        <v>178</v>
      </c>
      <c r="BM129" s="133" t="s">
        <v>162</v>
      </c>
    </row>
    <row r="130" spans="2:65" s="1" customFormat="1" ht="24.2" customHeight="1" x14ac:dyDescent="0.2">
      <c r="B130" s="122"/>
      <c r="C130" s="123" t="s">
        <v>157</v>
      </c>
      <c r="D130" s="123" t="s">
        <v>153</v>
      </c>
      <c r="E130" s="124" t="s">
        <v>1205</v>
      </c>
      <c r="F130" s="125" t="s">
        <v>1206</v>
      </c>
      <c r="G130" s="126" t="s">
        <v>198</v>
      </c>
      <c r="H130" s="127">
        <v>61</v>
      </c>
      <c r="I130" s="128"/>
      <c r="J130" s="128">
        <f t="shared" si="0"/>
        <v>0</v>
      </c>
      <c r="K130" s="125" t="s">
        <v>1</v>
      </c>
      <c r="L130" s="25"/>
      <c r="M130" s="129" t="s">
        <v>1</v>
      </c>
      <c r="N130" s="130" t="s">
        <v>34</v>
      </c>
      <c r="O130" s="131">
        <v>0</v>
      </c>
      <c r="P130" s="131">
        <f t="shared" si="1"/>
        <v>0</v>
      </c>
      <c r="Q130" s="131">
        <v>0</v>
      </c>
      <c r="R130" s="131">
        <f t="shared" si="2"/>
        <v>0</v>
      </c>
      <c r="S130" s="131">
        <v>0</v>
      </c>
      <c r="T130" s="132">
        <f t="shared" si="3"/>
        <v>0</v>
      </c>
      <c r="AR130" s="133" t="s">
        <v>178</v>
      </c>
      <c r="AT130" s="133" t="s">
        <v>153</v>
      </c>
      <c r="AU130" s="133" t="s">
        <v>76</v>
      </c>
      <c r="AY130" s="13" t="s">
        <v>152</v>
      </c>
      <c r="BE130" s="134">
        <f t="shared" si="4"/>
        <v>0</v>
      </c>
      <c r="BF130" s="134">
        <f t="shared" si="5"/>
        <v>0</v>
      </c>
      <c r="BG130" s="134">
        <f t="shared" si="6"/>
        <v>0</v>
      </c>
      <c r="BH130" s="134">
        <f t="shared" si="7"/>
        <v>0</v>
      </c>
      <c r="BI130" s="134">
        <f t="shared" si="8"/>
        <v>0</v>
      </c>
      <c r="BJ130" s="13" t="s">
        <v>76</v>
      </c>
      <c r="BK130" s="134">
        <f t="shared" si="9"/>
        <v>0</v>
      </c>
      <c r="BL130" s="13" t="s">
        <v>178</v>
      </c>
      <c r="BM130" s="133" t="s">
        <v>163</v>
      </c>
    </row>
    <row r="131" spans="2:65" s="1" customFormat="1" ht="24.2" customHeight="1" x14ac:dyDescent="0.2">
      <c r="B131" s="122"/>
      <c r="C131" s="123" t="s">
        <v>164</v>
      </c>
      <c r="D131" s="123" t="s">
        <v>153</v>
      </c>
      <c r="E131" s="124" t="s">
        <v>1207</v>
      </c>
      <c r="F131" s="125" t="s">
        <v>1208</v>
      </c>
      <c r="G131" s="126" t="s">
        <v>198</v>
      </c>
      <c r="H131" s="127">
        <v>16</v>
      </c>
      <c r="I131" s="128"/>
      <c r="J131" s="128">
        <f t="shared" si="0"/>
        <v>0</v>
      </c>
      <c r="K131" s="125" t="s">
        <v>1</v>
      </c>
      <c r="L131" s="25"/>
      <c r="M131" s="129" t="s">
        <v>1</v>
      </c>
      <c r="N131" s="130" t="s">
        <v>34</v>
      </c>
      <c r="O131" s="131">
        <v>0</v>
      </c>
      <c r="P131" s="131">
        <f t="shared" si="1"/>
        <v>0</v>
      </c>
      <c r="Q131" s="131">
        <v>0</v>
      </c>
      <c r="R131" s="131">
        <f t="shared" si="2"/>
        <v>0</v>
      </c>
      <c r="S131" s="131">
        <v>0</v>
      </c>
      <c r="T131" s="132">
        <f t="shared" si="3"/>
        <v>0</v>
      </c>
      <c r="AR131" s="133" t="s">
        <v>178</v>
      </c>
      <c r="AT131" s="133" t="s">
        <v>153</v>
      </c>
      <c r="AU131" s="133" t="s">
        <v>76</v>
      </c>
      <c r="AY131" s="13" t="s">
        <v>152</v>
      </c>
      <c r="BE131" s="134">
        <f t="shared" si="4"/>
        <v>0</v>
      </c>
      <c r="BF131" s="134">
        <f t="shared" si="5"/>
        <v>0</v>
      </c>
      <c r="BG131" s="134">
        <f t="shared" si="6"/>
        <v>0</v>
      </c>
      <c r="BH131" s="134">
        <f t="shared" si="7"/>
        <v>0</v>
      </c>
      <c r="BI131" s="134">
        <f t="shared" si="8"/>
        <v>0</v>
      </c>
      <c r="BJ131" s="13" t="s">
        <v>76</v>
      </c>
      <c r="BK131" s="134">
        <f t="shared" si="9"/>
        <v>0</v>
      </c>
      <c r="BL131" s="13" t="s">
        <v>178</v>
      </c>
      <c r="BM131" s="133" t="s">
        <v>168</v>
      </c>
    </row>
    <row r="132" spans="2:65" s="1" customFormat="1" ht="24.2" customHeight="1" x14ac:dyDescent="0.2">
      <c r="B132" s="122"/>
      <c r="C132" s="123" t="s">
        <v>162</v>
      </c>
      <c r="D132" s="123" t="s">
        <v>153</v>
      </c>
      <c r="E132" s="124" t="s">
        <v>1209</v>
      </c>
      <c r="F132" s="125" t="s">
        <v>1210</v>
      </c>
      <c r="G132" s="126" t="s">
        <v>198</v>
      </c>
      <c r="H132" s="127">
        <v>20</v>
      </c>
      <c r="I132" s="128"/>
      <c r="J132" s="128">
        <f t="shared" si="0"/>
        <v>0</v>
      </c>
      <c r="K132" s="125" t="s">
        <v>1</v>
      </c>
      <c r="L132" s="25"/>
      <c r="M132" s="129" t="s">
        <v>1</v>
      </c>
      <c r="N132" s="130" t="s">
        <v>34</v>
      </c>
      <c r="O132" s="131">
        <v>0</v>
      </c>
      <c r="P132" s="131">
        <f t="shared" si="1"/>
        <v>0</v>
      </c>
      <c r="Q132" s="131">
        <v>0</v>
      </c>
      <c r="R132" s="131">
        <f t="shared" si="2"/>
        <v>0</v>
      </c>
      <c r="S132" s="131">
        <v>0</v>
      </c>
      <c r="T132" s="132">
        <f t="shared" si="3"/>
        <v>0</v>
      </c>
      <c r="AR132" s="133" t="s">
        <v>178</v>
      </c>
      <c r="AT132" s="133" t="s">
        <v>153</v>
      </c>
      <c r="AU132" s="133" t="s">
        <v>76</v>
      </c>
      <c r="AY132" s="13" t="s">
        <v>152</v>
      </c>
      <c r="BE132" s="134">
        <f t="shared" si="4"/>
        <v>0</v>
      </c>
      <c r="BF132" s="134">
        <f t="shared" si="5"/>
        <v>0</v>
      </c>
      <c r="BG132" s="134">
        <f t="shared" si="6"/>
        <v>0</v>
      </c>
      <c r="BH132" s="134">
        <f t="shared" si="7"/>
        <v>0</v>
      </c>
      <c r="BI132" s="134">
        <f t="shared" si="8"/>
        <v>0</v>
      </c>
      <c r="BJ132" s="13" t="s">
        <v>76</v>
      </c>
      <c r="BK132" s="134">
        <f t="shared" si="9"/>
        <v>0</v>
      </c>
      <c r="BL132" s="13" t="s">
        <v>178</v>
      </c>
      <c r="BM132" s="133" t="s">
        <v>171</v>
      </c>
    </row>
    <row r="133" spans="2:65" s="1" customFormat="1" ht="16.5" customHeight="1" x14ac:dyDescent="0.2">
      <c r="B133" s="122"/>
      <c r="C133" s="123" t="s">
        <v>172</v>
      </c>
      <c r="D133" s="123" t="s">
        <v>153</v>
      </c>
      <c r="E133" s="124" t="s">
        <v>1211</v>
      </c>
      <c r="F133" s="125" t="s">
        <v>1212</v>
      </c>
      <c r="G133" s="126" t="s">
        <v>198</v>
      </c>
      <c r="H133" s="127">
        <v>32</v>
      </c>
      <c r="I133" s="128"/>
      <c r="J133" s="128">
        <f t="shared" si="0"/>
        <v>0</v>
      </c>
      <c r="K133" s="125" t="s">
        <v>1</v>
      </c>
      <c r="L133" s="25"/>
      <c r="M133" s="129" t="s">
        <v>1</v>
      </c>
      <c r="N133" s="130" t="s">
        <v>34</v>
      </c>
      <c r="O133" s="131">
        <v>0</v>
      </c>
      <c r="P133" s="131">
        <f t="shared" si="1"/>
        <v>0</v>
      </c>
      <c r="Q133" s="131">
        <v>0</v>
      </c>
      <c r="R133" s="131">
        <f t="shared" si="2"/>
        <v>0</v>
      </c>
      <c r="S133" s="131">
        <v>0</v>
      </c>
      <c r="T133" s="132">
        <f t="shared" si="3"/>
        <v>0</v>
      </c>
      <c r="AR133" s="133" t="s">
        <v>178</v>
      </c>
      <c r="AT133" s="133" t="s">
        <v>153</v>
      </c>
      <c r="AU133" s="133" t="s">
        <v>76</v>
      </c>
      <c r="AY133" s="13" t="s">
        <v>152</v>
      </c>
      <c r="BE133" s="134">
        <f t="shared" si="4"/>
        <v>0</v>
      </c>
      <c r="BF133" s="134">
        <f t="shared" si="5"/>
        <v>0</v>
      </c>
      <c r="BG133" s="134">
        <f t="shared" si="6"/>
        <v>0</v>
      </c>
      <c r="BH133" s="134">
        <f t="shared" si="7"/>
        <v>0</v>
      </c>
      <c r="BI133" s="134">
        <f t="shared" si="8"/>
        <v>0</v>
      </c>
      <c r="BJ133" s="13" t="s">
        <v>76</v>
      </c>
      <c r="BK133" s="134">
        <f t="shared" si="9"/>
        <v>0</v>
      </c>
      <c r="BL133" s="13" t="s">
        <v>178</v>
      </c>
      <c r="BM133" s="133" t="s">
        <v>175</v>
      </c>
    </row>
    <row r="134" spans="2:65" s="1" customFormat="1" ht="24.2" customHeight="1" x14ac:dyDescent="0.2">
      <c r="B134" s="122"/>
      <c r="C134" s="123" t="s">
        <v>163</v>
      </c>
      <c r="D134" s="123" t="s">
        <v>153</v>
      </c>
      <c r="E134" s="124" t="s">
        <v>1213</v>
      </c>
      <c r="F134" s="125" t="s">
        <v>1214</v>
      </c>
      <c r="G134" s="126" t="s">
        <v>198</v>
      </c>
      <c r="H134" s="127">
        <v>32</v>
      </c>
      <c r="I134" s="128"/>
      <c r="J134" s="128">
        <f t="shared" si="0"/>
        <v>0</v>
      </c>
      <c r="K134" s="125" t="s">
        <v>1</v>
      </c>
      <c r="L134" s="25"/>
      <c r="M134" s="129" t="s">
        <v>1</v>
      </c>
      <c r="N134" s="130" t="s">
        <v>34</v>
      </c>
      <c r="O134" s="131">
        <v>0</v>
      </c>
      <c r="P134" s="131">
        <f t="shared" si="1"/>
        <v>0</v>
      </c>
      <c r="Q134" s="131">
        <v>0</v>
      </c>
      <c r="R134" s="131">
        <f t="shared" si="2"/>
        <v>0</v>
      </c>
      <c r="S134" s="131">
        <v>0</v>
      </c>
      <c r="T134" s="132">
        <f t="shared" si="3"/>
        <v>0</v>
      </c>
      <c r="AR134" s="133" t="s">
        <v>178</v>
      </c>
      <c r="AT134" s="133" t="s">
        <v>153</v>
      </c>
      <c r="AU134" s="133" t="s">
        <v>76</v>
      </c>
      <c r="AY134" s="13" t="s">
        <v>152</v>
      </c>
      <c r="BE134" s="134">
        <f t="shared" si="4"/>
        <v>0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76</v>
      </c>
      <c r="BK134" s="134">
        <f t="shared" si="9"/>
        <v>0</v>
      </c>
      <c r="BL134" s="13" t="s">
        <v>178</v>
      </c>
      <c r="BM134" s="133" t="s">
        <v>178</v>
      </c>
    </row>
    <row r="135" spans="2:65" s="1" customFormat="1" ht="16.5" customHeight="1" x14ac:dyDescent="0.2">
      <c r="B135" s="122"/>
      <c r="C135" s="123" t="s">
        <v>179</v>
      </c>
      <c r="D135" s="123" t="s">
        <v>153</v>
      </c>
      <c r="E135" s="124" t="s">
        <v>1215</v>
      </c>
      <c r="F135" s="125" t="s">
        <v>1216</v>
      </c>
      <c r="G135" s="126" t="s">
        <v>208</v>
      </c>
      <c r="H135" s="127">
        <v>8.6999999999999994E-2</v>
      </c>
      <c r="I135" s="128"/>
      <c r="J135" s="128">
        <f t="shared" si="0"/>
        <v>0</v>
      </c>
      <c r="K135" s="125" t="s">
        <v>1</v>
      </c>
      <c r="L135" s="25"/>
      <c r="M135" s="129" t="s">
        <v>1</v>
      </c>
      <c r="N135" s="130" t="s">
        <v>34</v>
      </c>
      <c r="O135" s="131">
        <v>0</v>
      </c>
      <c r="P135" s="131">
        <f t="shared" si="1"/>
        <v>0</v>
      </c>
      <c r="Q135" s="131">
        <v>0</v>
      </c>
      <c r="R135" s="131">
        <f t="shared" si="2"/>
        <v>0</v>
      </c>
      <c r="S135" s="131">
        <v>0</v>
      </c>
      <c r="T135" s="132">
        <f t="shared" si="3"/>
        <v>0</v>
      </c>
      <c r="AR135" s="133" t="s">
        <v>178</v>
      </c>
      <c r="AT135" s="133" t="s">
        <v>153</v>
      </c>
      <c r="AU135" s="133" t="s">
        <v>76</v>
      </c>
      <c r="AY135" s="13" t="s">
        <v>152</v>
      </c>
      <c r="BE135" s="134">
        <f t="shared" si="4"/>
        <v>0</v>
      </c>
      <c r="BF135" s="134">
        <f t="shared" si="5"/>
        <v>0</v>
      </c>
      <c r="BG135" s="134">
        <f t="shared" si="6"/>
        <v>0</v>
      </c>
      <c r="BH135" s="134">
        <f t="shared" si="7"/>
        <v>0</v>
      </c>
      <c r="BI135" s="134">
        <f t="shared" si="8"/>
        <v>0</v>
      </c>
      <c r="BJ135" s="13" t="s">
        <v>76</v>
      </c>
      <c r="BK135" s="134">
        <f t="shared" si="9"/>
        <v>0</v>
      </c>
      <c r="BL135" s="13" t="s">
        <v>178</v>
      </c>
      <c r="BM135" s="133" t="s">
        <v>182</v>
      </c>
    </row>
    <row r="136" spans="2:65" s="1" customFormat="1" ht="16.5" customHeight="1" x14ac:dyDescent="0.2">
      <c r="B136" s="122"/>
      <c r="C136" s="123" t="s">
        <v>168</v>
      </c>
      <c r="D136" s="123" t="s">
        <v>153</v>
      </c>
      <c r="E136" s="124" t="s">
        <v>1217</v>
      </c>
      <c r="F136" s="125" t="s">
        <v>1218</v>
      </c>
      <c r="G136" s="126" t="s">
        <v>208</v>
      </c>
      <c r="H136" s="127">
        <v>8.6999999999999994E-2</v>
      </c>
      <c r="I136" s="128"/>
      <c r="J136" s="128">
        <f t="shared" si="0"/>
        <v>0</v>
      </c>
      <c r="K136" s="125" t="s">
        <v>1</v>
      </c>
      <c r="L136" s="25"/>
      <c r="M136" s="129" t="s">
        <v>1</v>
      </c>
      <c r="N136" s="130" t="s">
        <v>34</v>
      </c>
      <c r="O136" s="131">
        <v>0</v>
      </c>
      <c r="P136" s="131">
        <f t="shared" si="1"/>
        <v>0</v>
      </c>
      <c r="Q136" s="131">
        <v>0</v>
      </c>
      <c r="R136" s="131">
        <f t="shared" si="2"/>
        <v>0</v>
      </c>
      <c r="S136" s="131">
        <v>0</v>
      </c>
      <c r="T136" s="132">
        <f t="shared" si="3"/>
        <v>0</v>
      </c>
      <c r="AR136" s="133" t="s">
        <v>178</v>
      </c>
      <c r="AT136" s="133" t="s">
        <v>153</v>
      </c>
      <c r="AU136" s="133" t="s">
        <v>76</v>
      </c>
      <c r="AY136" s="13" t="s">
        <v>152</v>
      </c>
      <c r="BE136" s="134">
        <f t="shared" si="4"/>
        <v>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13" t="s">
        <v>76</v>
      </c>
      <c r="BK136" s="134">
        <f t="shared" si="9"/>
        <v>0</v>
      </c>
      <c r="BL136" s="13" t="s">
        <v>178</v>
      </c>
      <c r="BM136" s="133" t="s">
        <v>185</v>
      </c>
    </row>
    <row r="137" spans="2:65" s="1" customFormat="1" ht="16.5" customHeight="1" x14ac:dyDescent="0.2">
      <c r="B137" s="122"/>
      <c r="C137" s="123" t="s">
        <v>186</v>
      </c>
      <c r="D137" s="123" t="s">
        <v>153</v>
      </c>
      <c r="E137" s="124" t="s">
        <v>1219</v>
      </c>
      <c r="F137" s="125" t="s">
        <v>1220</v>
      </c>
      <c r="G137" s="126" t="s">
        <v>208</v>
      </c>
      <c r="H137" s="127">
        <v>8.6999999999999994E-2</v>
      </c>
      <c r="I137" s="128"/>
      <c r="J137" s="128">
        <f t="shared" si="0"/>
        <v>0</v>
      </c>
      <c r="K137" s="125" t="s">
        <v>1</v>
      </c>
      <c r="L137" s="25"/>
      <c r="M137" s="129" t="s">
        <v>1</v>
      </c>
      <c r="N137" s="130" t="s">
        <v>34</v>
      </c>
      <c r="O137" s="131">
        <v>0</v>
      </c>
      <c r="P137" s="131">
        <f t="shared" si="1"/>
        <v>0</v>
      </c>
      <c r="Q137" s="131">
        <v>0</v>
      </c>
      <c r="R137" s="131">
        <f t="shared" si="2"/>
        <v>0</v>
      </c>
      <c r="S137" s="131">
        <v>0</v>
      </c>
      <c r="T137" s="132">
        <f t="shared" si="3"/>
        <v>0</v>
      </c>
      <c r="AR137" s="133" t="s">
        <v>178</v>
      </c>
      <c r="AT137" s="133" t="s">
        <v>153</v>
      </c>
      <c r="AU137" s="133" t="s">
        <v>76</v>
      </c>
      <c r="AY137" s="13" t="s">
        <v>152</v>
      </c>
      <c r="BE137" s="134">
        <f t="shared" si="4"/>
        <v>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13" t="s">
        <v>76</v>
      </c>
      <c r="BK137" s="134">
        <f t="shared" si="9"/>
        <v>0</v>
      </c>
      <c r="BL137" s="13" t="s">
        <v>178</v>
      </c>
      <c r="BM137" s="133" t="s">
        <v>189</v>
      </c>
    </row>
    <row r="138" spans="2:65" s="1" customFormat="1" ht="21.75" customHeight="1" x14ac:dyDescent="0.2">
      <c r="B138" s="122"/>
      <c r="C138" s="123" t="s">
        <v>171</v>
      </c>
      <c r="D138" s="123" t="s">
        <v>153</v>
      </c>
      <c r="E138" s="124" t="s">
        <v>1221</v>
      </c>
      <c r="F138" s="125" t="s">
        <v>1222</v>
      </c>
      <c r="G138" s="126" t="s">
        <v>208</v>
      </c>
      <c r="H138" s="127">
        <v>0.34799999999999998</v>
      </c>
      <c r="I138" s="128"/>
      <c r="J138" s="128">
        <f t="shared" si="0"/>
        <v>0</v>
      </c>
      <c r="K138" s="125" t="s">
        <v>1</v>
      </c>
      <c r="L138" s="25"/>
      <c r="M138" s="129" t="s">
        <v>1</v>
      </c>
      <c r="N138" s="130" t="s">
        <v>34</v>
      </c>
      <c r="O138" s="131">
        <v>0</v>
      </c>
      <c r="P138" s="131">
        <f t="shared" si="1"/>
        <v>0</v>
      </c>
      <c r="Q138" s="131">
        <v>0</v>
      </c>
      <c r="R138" s="131">
        <f t="shared" si="2"/>
        <v>0</v>
      </c>
      <c r="S138" s="131">
        <v>0</v>
      </c>
      <c r="T138" s="132">
        <f t="shared" si="3"/>
        <v>0</v>
      </c>
      <c r="AR138" s="133" t="s">
        <v>178</v>
      </c>
      <c r="AT138" s="133" t="s">
        <v>153</v>
      </c>
      <c r="AU138" s="133" t="s">
        <v>76</v>
      </c>
      <c r="AY138" s="13" t="s">
        <v>152</v>
      </c>
      <c r="BE138" s="134">
        <f t="shared" si="4"/>
        <v>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76</v>
      </c>
      <c r="BK138" s="134">
        <f t="shared" si="9"/>
        <v>0</v>
      </c>
      <c r="BL138" s="13" t="s">
        <v>178</v>
      </c>
      <c r="BM138" s="133" t="s">
        <v>192</v>
      </c>
    </row>
    <row r="139" spans="2:65" s="10" customFormat="1" ht="25.9" customHeight="1" x14ac:dyDescent="0.2">
      <c r="B139" s="113"/>
      <c r="D139" s="114" t="s">
        <v>68</v>
      </c>
      <c r="E139" s="115" t="s">
        <v>741</v>
      </c>
      <c r="F139" s="115" t="s">
        <v>742</v>
      </c>
      <c r="J139" s="116">
        <f>BK139</f>
        <v>0</v>
      </c>
      <c r="L139" s="113"/>
      <c r="M139" s="117"/>
      <c r="P139" s="118">
        <f>SUM(P140:P151)</f>
        <v>0</v>
      </c>
      <c r="R139" s="118">
        <f>SUM(R140:R151)</f>
        <v>0</v>
      </c>
      <c r="T139" s="119">
        <f>SUM(T140:T151)</f>
        <v>0</v>
      </c>
      <c r="AR139" s="114" t="s">
        <v>78</v>
      </c>
      <c r="AT139" s="120" t="s">
        <v>68</v>
      </c>
      <c r="AU139" s="120" t="s">
        <v>69</v>
      </c>
      <c r="AY139" s="114" t="s">
        <v>152</v>
      </c>
      <c r="BK139" s="121">
        <f>SUM(BK140:BK151)</f>
        <v>0</v>
      </c>
    </row>
    <row r="140" spans="2:65" s="1" customFormat="1" ht="16.5" customHeight="1" x14ac:dyDescent="0.2">
      <c r="B140" s="122"/>
      <c r="C140" s="123" t="s">
        <v>195</v>
      </c>
      <c r="D140" s="123" t="s">
        <v>153</v>
      </c>
      <c r="E140" s="124" t="s">
        <v>751</v>
      </c>
      <c r="F140" s="125" t="s">
        <v>1223</v>
      </c>
      <c r="G140" s="126" t="s">
        <v>198</v>
      </c>
      <c r="H140" s="127">
        <v>4</v>
      </c>
      <c r="I140" s="128"/>
      <c r="J140" s="128">
        <f t="shared" ref="J140:J146" si="10">ROUND(I140*H140,2)</f>
        <v>0</v>
      </c>
      <c r="K140" s="125" t="s">
        <v>1</v>
      </c>
      <c r="L140" s="25"/>
      <c r="M140" s="129" t="s">
        <v>1</v>
      </c>
      <c r="N140" s="130" t="s">
        <v>34</v>
      </c>
      <c r="O140" s="131">
        <v>0</v>
      </c>
      <c r="P140" s="131">
        <f t="shared" ref="P140:P146" si="11">O140*H140</f>
        <v>0</v>
      </c>
      <c r="Q140" s="131">
        <v>0</v>
      </c>
      <c r="R140" s="131">
        <f t="shared" ref="R140:R146" si="12">Q140*H140</f>
        <v>0</v>
      </c>
      <c r="S140" s="131">
        <v>0</v>
      </c>
      <c r="T140" s="132">
        <f t="shared" ref="T140:T146" si="13">S140*H140</f>
        <v>0</v>
      </c>
      <c r="AR140" s="133" t="s">
        <v>178</v>
      </c>
      <c r="AT140" s="133" t="s">
        <v>153</v>
      </c>
      <c r="AU140" s="133" t="s">
        <v>76</v>
      </c>
      <c r="AY140" s="13" t="s">
        <v>152</v>
      </c>
      <c r="BE140" s="134">
        <f t="shared" ref="BE140:BE146" si="14">IF(N140="základní",J140,0)</f>
        <v>0</v>
      </c>
      <c r="BF140" s="134">
        <f t="shared" ref="BF140:BF146" si="15">IF(N140="snížená",J140,0)</f>
        <v>0</v>
      </c>
      <c r="BG140" s="134">
        <f t="shared" ref="BG140:BG146" si="16">IF(N140="zákl. přenesená",J140,0)</f>
        <v>0</v>
      </c>
      <c r="BH140" s="134">
        <f t="shared" ref="BH140:BH146" si="17">IF(N140="sníž. přenesená",J140,0)</f>
        <v>0</v>
      </c>
      <c r="BI140" s="134">
        <f t="shared" ref="BI140:BI146" si="18">IF(N140="nulová",J140,0)</f>
        <v>0</v>
      </c>
      <c r="BJ140" s="13" t="s">
        <v>76</v>
      </c>
      <c r="BK140" s="134">
        <f t="shared" ref="BK140:BK146" si="19">ROUND(I140*H140,2)</f>
        <v>0</v>
      </c>
      <c r="BL140" s="13" t="s">
        <v>178</v>
      </c>
      <c r="BM140" s="133" t="s">
        <v>193</v>
      </c>
    </row>
    <row r="141" spans="2:65" s="1" customFormat="1" ht="16.5" customHeight="1" x14ac:dyDescent="0.2">
      <c r="B141" s="122"/>
      <c r="C141" s="123" t="s">
        <v>175</v>
      </c>
      <c r="D141" s="123" t="s">
        <v>153</v>
      </c>
      <c r="E141" s="124" t="s">
        <v>759</v>
      </c>
      <c r="F141" s="125" t="s">
        <v>760</v>
      </c>
      <c r="G141" s="126" t="s">
        <v>817</v>
      </c>
      <c r="H141" s="127">
        <v>1</v>
      </c>
      <c r="I141" s="128"/>
      <c r="J141" s="128">
        <f t="shared" si="10"/>
        <v>0</v>
      </c>
      <c r="K141" s="125" t="s">
        <v>1</v>
      </c>
      <c r="L141" s="25"/>
      <c r="M141" s="129" t="s">
        <v>1</v>
      </c>
      <c r="N141" s="130" t="s">
        <v>34</v>
      </c>
      <c r="O141" s="131">
        <v>0</v>
      </c>
      <c r="P141" s="131">
        <f t="shared" si="11"/>
        <v>0</v>
      </c>
      <c r="Q141" s="131">
        <v>0</v>
      </c>
      <c r="R141" s="131">
        <f t="shared" si="12"/>
        <v>0</v>
      </c>
      <c r="S141" s="131">
        <v>0</v>
      </c>
      <c r="T141" s="132">
        <f t="shared" si="13"/>
        <v>0</v>
      </c>
      <c r="AR141" s="133" t="s">
        <v>178</v>
      </c>
      <c r="AT141" s="133" t="s">
        <v>153</v>
      </c>
      <c r="AU141" s="133" t="s">
        <v>76</v>
      </c>
      <c r="AY141" s="13" t="s">
        <v>152</v>
      </c>
      <c r="BE141" s="134">
        <f t="shared" si="14"/>
        <v>0</v>
      </c>
      <c r="BF141" s="134">
        <f t="shared" si="15"/>
        <v>0</v>
      </c>
      <c r="BG141" s="134">
        <f t="shared" si="16"/>
        <v>0</v>
      </c>
      <c r="BH141" s="134">
        <f t="shared" si="17"/>
        <v>0</v>
      </c>
      <c r="BI141" s="134">
        <f t="shared" si="18"/>
        <v>0</v>
      </c>
      <c r="BJ141" s="13" t="s">
        <v>76</v>
      </c>
      <c r="BK141" s="134">
        <f t="shared" si="19"/>
        <v>0</v>
      </c>
      <c r="BL141" s="13" t="s">
        <v>178</v>
      </c>
      <c r="BM141" s="133" t="s">
        <v>202</v>
      </c>
    </row>
    <row r="142" spans="2:65" s="1" customFormat="1" ht="16.5" customHeight="1" x14ac:dyDescent="0.2">
      <c r="B142" s="122"/>
      <c r="C142" s="123" t="s">
        <v>8</v>
      </c>
      <c r="D142" s="123" t="s">
        <v>153</v>
      </c>
      <c r="E142" s="124" t="s">
        <v>773</v>
      </c>
      <c r="F142" s="125" t="s">
        <v>774</v>
      </c>
      <c r="G142" s="126" t="s">
        <v>683</v>
      </c>
      <c r="H142" s="127">
        <v>1</v>
      </c>
      <c r="I142" s="128"/>
      <c r="J142" s="128">
        <f t="shared" si="10"/>
        <v>0</v>
      </c>
      <c r="K142" s="125" t="s">
        <v>1</v>
      </c>
      <c r="L142" s="25"/>
      <c r="M142" s="129" t="s">
        <v>1</v>
      </c>
      <c r="N142" s="130" t="s">
        <v>34</v>
      </c>
      <c r="O142" s="131">
        <v>0</v>
      </c>
      <c r="P142" s="131">
        <f t="shared" si="11"/>
        <v>0</v>
      </c>
      <c r="Q142" s="131">
        <v>0</v>
      </c>
      <c r="R142" s="131">
        <f t="shared" si="12"/>
        <v>0</v>
      </c>
      <c r="S142" s="131">
        <v>0</v>
      </c>
      <c r="T142" s="132">
        <f t="shared" si="13"/>
        <v>0</v>
      </c>
      <c r="AR142" s="133" t="s">
        <v>178</v>
      </c>
      <c r="AT142" s="133" t="s">
        <v>153</v>
      </c>
      <c r="AU142" s="133" t="s">
        <v>76</v>
      </c>
      <c r="AY142" s="13" t="s">
        <v>152</v>
      </c>
      <c r="BE142" s="134">
        <f t="shared" si="14"/>
        <v>0</v>
      </c>
      <c r="BF142" s="134">
        <f t="shared" si="15"/>
        <v>0</v>
      </c>
      <c r="BG142" s="134">
        <f t="shared" si="16"/>
        <v>0</v>
      </c>
      <c r="BH142" s="134">
        <f t="shared" si="17"/>
        <v>0</v>
      </c>
      <c r="BI142" s="134">
        <f t="shared" si="18"/>
        <v>0</v>
      </c>
      <c r="BJ142" s="13" t="s">
        <v>76</v>
      </c>
      <c r="BK142" s="134">
        <f t="shared" si="19"/>
        <v>0</v>
      </c>
      <c r="BL142" s="13" t="s">
        <v>178</v>
      </c>
      <c r="BM142" s="133" t="s">
        <v>205</v>
      </c>
    </row>
    <row r="143" spans="2:65" s="1" customFormat="1" ht="16.5" customHeight="1" x14ac:dyDescent="0.2">
      <c r="B143" s="122"/>
      <c r="C143" s="123" t="s">
        <v>178</v>
      </c>
      <c r="D143" s="123" t="s">
        <v>153</v>
      </c>
      <c r="E143" s="124" t="s">
        <v>791</v>
      </c>
      <c r="F143" s="125" t="s">
        <v>792</v>
      </c>
      <c r="G143" s="126" t="s">
        <v>683</v>
      </c>
      <c r="H143" s="127">
        <v>2</v>
      </c>
      <c r="I143" s="128"/>
      <c r="J143" s="128">
        <f t="shared" si="10"/>
        <v>0</v>
      </c>
      <c r="K143" s="125" t="s">
        <v>1</v>
      </c>
      <c r="L143" s="25"/>
      <c r="M143" s="129" t="s">
        <v>1</v>
      </c>
      <c r="N143" s="130" t="s">
        <v>34</v>
      </c>
      <c r="O143" s="131">
        <v>0</v>
      </c>
      <c r="P143" s="131">
        <f t="shared" si="11"/>
        <v>0</v>
      </c>
      <c r="Q143" s="131">
        <v>0</v>
      </c>
      <c r="R143" s="131">
        <f t="shared" si="12"/>
        <v>0</v>
      </c>
      <c r="S143" s="131">
        <v>0</v>
      </c>
      <c r="T143" s="132">
        <f t="shared" si="13"/>
        <v>0</v>
      </c>
      <c r="AR143" s="133" t="s">
        <v>178</v>
      </c>
      <c r="AT143" s="133" t="s">
        <v>153</v>
      </c>
      <c r="AU143" s="133" t="s">
        <v>76</v>
      </c>
      <c r="AY143" s="13" t="s">
        <v>152</v>
      </c>
      <c r="BE143" s="134">
        <f t="shared" si="14"/>
        <v>0</v>
      </c>
      <c r="BF143" s="134">
        <f t="shared" si="15"/>
        <v>0</v>
      </c>
      <c r="BG143" s="134">
        <f t="shared" si="16"/>
        <v>0</v>
      </c>
      <c r="BH143" s="134">
        <f t="shared" si="17"/>
        <v>0</v>
      </c>
      <c r="BI143" s="134">
        <f t="shared" si="18"/>
        <v>0</v>
      </c>
      <c r="BJ143" s="13" t="s">
        <v>76</v>
      </c>
      <c r="BK143" s="134">
        <f t="shared" si="19"/>
        <v>0</v>
      </c>
      <c r="BL143" s="13" t="s">
        <v>178</v>
      </c>
      <c r="BM143" s="133" t="s">
        <v>209</v>
      </c>
    </row>
    <row r="144" spans="2:65" s="1" customFormat="1" ht="16.5" customHeight="1" x14ac:dyDescent="0.2">
      <c r="B144" s="122"/>
      <c r="C144" s="123" t="s">
        <v>210</v>
      </c>
      <c r="D144" s="123" t="s">
        <v>153</v>
      </c>
      <c r="E144" s="124" t="s">
        <v>1224</v>
      </c>
      <c r="F144" s="125" t="s">
        <v>1225</v>
      </c>
      <c r="G144" s="126" t="s">
        <v>683</v>
      </c>
      <c r="H144" s="127">
        <v>1</v>
      </c>
      <c r="I144" s="128"/>
      <c r="J144" s="128">
        <f t="shared" si="10"/>
        <v>0</v>
      </c>
      <c r="K144" s="125" t="s">
        <v>1</v>
      </c>
      <c r="L144" s="25"/>
      <c r="M144" s="129" t="s">
        <v>1</v>
      </c>
      <c r="N144" s="130" t="s">
        <v>34</v>
      </c>
      <c r="O144" s="131">
        <v>0</v>
      </c>
      <c r="P144" s="131">
        <f t="shared" si="11"/>
        <v>0</v>
      </c>
      <c r="Q144" s="131">
        <v>0</v>
      </c>
      <c r="R144" s="131">
        <f t="shared" si="12"/>
        <v>0</v>
      </c>
      <c r="S144" s="131">
        <v>0</v>
      </c>
      <c r="T144" s="132">
        <f t="shared" si="13"/>
        <v>0</v>
      </c>
      <c r="AR144" s="133" t="s">
        <v>178</v>
      </c>
      <c r="AT144" s="133" t="s">
        <v>153</v>
      </c>
      <c r="AU144" s="133" t="s">
        <v>76</v>
      </c>
      <c r="AY144" s="13" t="s">
        <v>152</v>
      </c>
      <c r="BE144" s="134">
        <f t="shared" si="14"/>
        <v>0</v>
      </c>
      <c r="BF144" s="134">
        <f t="shared" si="15"/>
        <v>0</v>
      </c>
      <c r="BG144" s="134">
        <f t="shared" si="16"/>
        <v>0</v>
      </c>
      <c r="BH144" s="134">
        <f t="shared" si="17"/>
        <v>0</v>
      </c>
      <c r="BI144" s="134">
        <f t="shared" si="18"/>
        <v>0</v>
      </c>
      <c r="BJ144" s="13" t="s">
        <v>76</v>
      </c>
      <c r="BK144" s="134">
        <f t="shared" si="19"/>
        <v>0</v>
      </c>
      <c r="BL144" s="13" t="s">
        <v>178</v>
      </c>
      <c r="BM144" s="133" t="s">
        <v>214</v>
      </c>
    </row>
    <row r="145" spans="2:65" s="1" customFormat="1" ht="16.5" customHeight="1" x14ac:dyDescent="0.2">
      <c r="B145" s="122"/>
      <c r="C145" s="123" t="s">
        <v>182</v>
      </c>
      <c r="D145" s="123" t="s">
        <v>153</v>
      </c>
      <c r="E145" s="124" t="s">
        <v>1226</v>
      </c>
      <c r="F145" s="125" t="s">
        <v>1227</v>
      </c>
      <c r="G145" s="126" t="s">
        <v>683</v>
      </c>
      <c r="H145" s="127">
        <v>1</v>
      </c>
      <c r="I145" s="128"/>
      <c r="J145" s="128">
        <f t="shared" si="10"/>
        <v>0</v>
      </c>
      <c r="K145" s="125" t="s">
        <v>1</v>
      </c>
      <c r="L145" s="25"/>
      <c r="M145" s="129" t="s">
        <v>1</v>
      </c>
      <c r="N145" s="130" t="s">
        <v>34</v>
      </c>
      <c r="O145" s="131">
        <v>0</v>
      </c>
      <c r="P145" s="131">
        <f t="shared" si="11"/>
        <v>0</v>
      </c>
      <c r="Q145" s="131">
        <v>0</v>
      </c>
      <c r="R145" s="131">
        <f t="shared" si="12"/>
        <v>0</v>
      </c>
      <c r="S145" s="131">
        <v>0</v>
      </c>
      <c r="T145" s="132">
        <f t="shared" si="13"/>
        <v>0</v>
      </c>
      <c r="AR145" s="133" t="s">
        <v>178</v>
      </c>
      <c r="AT145" s="133" t="s">
        <v>153</v>
      </c>
      <c r="AU145" s="133" t="s">
        <v>76</v>
      </c>
      <c r="AY145" s="13" t="s">
        <v>152</v>
      </c>
      <c r="BE145" s="134">
        <f t="shared" si="14"/>
        <v>0</v>
      </c>
      <c r="BF145" s="134">
        <f t="shared" si="15"/>
        <v>0</v>
      </c>
      <c r="BG145" s="134">
        <f t="shared" si="16"/>
        <v>0</v>
      </c>
      <c r="BH145" s="134">
        <f t="shared" si="17"/>
        <v>0</v>
      </c>
      <c r="BI145" s="134">
        <f t="shared" si="18"/>
        <v>0</v>
      </c>
      <c r="BJ145" s="13" t="s">
        <v>76</v>
      </c>
      <c r="BK145" s="134">
        <f t="shared" si="19"/>
        <v>0</v>
      </c>
      <c r="BL145" s="13" t="s">
        <v>178</v>
      </c>
      <c r="BM145" s="133" t="s">
        <v>216</v>
      </c>
    </row>
    <row r="146" spans="2:65" s="1" customFormat="1" ht="16.5" customHeight="1" x14ac:dyDescent="0.2">
      <c r="B146" s="122"/>
      <c r="C146" s="123" t="s">
        <v>219</v>
      </c>
      <c r="D146" s="123" t="s">
        <v>153</v>
      </c>
      <c r="E146" s="124" t="s">
        <v>1228</v>
      </c>
      <c r="F146" s="125" t="s">
        <v>1229</v>
      </c>
      <c r="G146" s="126" t="s">
        <v>683</v>
      </c>
      <c r="H146" s="127">
        <v>1</v>
      </c>
      <c r="I146" s="128"/>
      <c r="J146" s="128">
        <f t="shared" si="10"/>
        <v>0</v>
      </c>
      <c r="K146" s="125" t="s">
        <v>1</v>
      </c>
      <c r="L146" s="25"/>
      <c r="M146" s="129" t="s">
        <v>1</v>
      </c>
      <c r="N146" s="130" t="s">
        <v>34</v>
      </c>
      <c r="O146" s="131">
        <v>0</v>
      </c>
      <c r="P146" s="131">
        <f t="shared" si="11"/>
        <v>0</v>
      </c>
      <c r="Q146" s="131">
        <v>0</v>
      </c>
      <c r="R146" s="131">
        <f t="shared" si="12"/>
        <v>0</v>
      </c>
      <c r="S146" s="131">
        <v>0</v>
      </c>
      <c r="T146" s="132">
        <f t="shared" si="13"/>
        <v>0</v>
      </c>
      <c r="AR146" s="133" t="s">
        <v>178</v>
      </c>
      <c r="AT146" s="133" t="s">
        <v>153</v>
      </c>
      <c r="AU146" s="133" t="s">
        <v>76</v>
      </c>
      <c r="AY146" s="13" t="s">
        <v>152</v>
      </c>
      <c r="BE146" s="134">
        <f t="shared" si="14"/>
        <v>0</v>
      </c>
      <c r="BF146" s="134">
        <f t="shared" si="15"/>
        <v>0</v>
      </c>
      <c r="BG146" s="134">
        <f t="shared" si="16"/>
        <v>0</v>
      </c>
      <c r="BH146" s="134">
        <f t="shared" si="17"/>
        <v>0</v>
      </c>
      <c r="BI146" s="134">
        <f t="shared" si="18"/>
        <v>0</v>
      </c>
      <c r="BJ146" s="13" t="s">
        <v>76</v>
      </c>
      <c r="BK146" s="134">
        <f t="shared" si="19"/>
        <v>0</v>
      </c>
      <c r="BL146" s="13" t="s">
        <v>178</v>
      </c>
      <c r="BM146" s="133" t="s">
        <v>222</v>
      </c>
    </row>
    <row r="147" spans="2:65" s="1" customFormat="1" ht="19.5" x14ac:dyDescent="0.2">
      <c r="B147" s="25"/>
      <c r="D147" s="145" t="s">
        <v>1041</v>
      </c>
      <c r="F147" s="146" t="s">
        <v>1230</v>
      </c>
      <c r="L147" s="25"/>
      <c r="M147" s="147"/>
      <c r="T147" s="49"/>
      <c r="AT147" s="13" t="s">
        <v>1041</v>
      </c>
      <c r="AU147" s="13" t="s">
        <v>76</v>
      </c>
    </row>
    <row r="148" spans="2:65" s="1" customFormat="1" ht="16.5" customHeight="1" x14ac:dyDescent="0.2">
      <c r="B148" s="122"/>
      <c r="C148" s="123" t="s">
        <v>185</v>
      </c>
      <c r="D148" s="123" t="s">
        <v>153</v>
      </c>
      <c r="E148" s="124" t="s">
        <v>805</v>
      </c>
      <c r="F148" s="125" t="s">
        <v>806</v>
      </c>
      <c r="G148" s="126" t="s">
        <v>208</v>
      </c>
      <c r="H148" s="127">
        <v>7.0000000000000001E-3</v>
      </c>
      <c r="I148" s="128"/>
      <c r="J148" s="128">
        <f>ROUND(I148*H148,2)</f>
        <v>0</v>
      </c>
      <c r="K148" s="125" t="s">
        <v>1</v>
      </c>
      <c r="L148" s="25"/>
      <c r="M148" s="129" t="s">
        <v>1</v>
      </c>
      <c r="N148" s="130" t="s">
        <v>34</v>
      </c>
      <c r="O148" s="131">
        <v>0</v>
      </c>
      <c r="P148" s="131">
        <f>O148*H148</f>
        <v>0</v>
      </c>
      <c r="Q148" s="131">
        <v>0</v>
      </c>
      <c r="R148" s="131">
        <f>Q148*H148</f>
        <v>0</v>
      </c>
      <c r="S148" s="131">
        <v>0</v>
      </c>
      <c r="T148" s="132">
        <f>S148*H148</f>
        <v>0</v>
      </c>
      <c r="AR148" s="133" t="s">
        <v>178</v>
      </c>
      <c r="AT148" s="133" t="s">
        <v>153</v>
      </c>
      <c r="AU148" s="133" t="s">
        <v>76</v>
      </c>
      <c r="AY148" s="13" t="s">
        <v>152</v>
      </c>
      <c r="BE148" s="134">
        <f>IF(N148="základní",J148,0)</f>
        <v>0</v>
      </c>
      <c r="BF148" s="134">
        <f>IF(N148="snížená",J148,0)</f>
        <v>0</v>
      </c>
      <c r="BG148" s="134">
        <f>IF(N148="zákl. přenesená",J148,0)</f>
        <v>0</v>
      </c>
      <c r="BH148" s="134">
        <f>IF(N148="sníž. přenesená",J148,0)</f>
        <v>0</v>
      </c>
      <c r="BI148" s="134">
        <f>IF(N148="nulová",J148,0)</f>
        <v>0</v>
      </c>
      <c r="BJ148" s="13" t="s">
        <v>76</v>
      </c>
      <c r="BK148" s="134">
        <f>ROUND(I148*H148,2)</f>
        <v>0</v>
      </c>
      <c r="BL148" s="13" t="s">
        <v>178</v>
      </c>
      <c r="BM148" s="133" t="s">
        <v>225</v>
      </c>
    </row>
    <row r="149" spans="2:65" s="1" customFormat="1" ht="16.5" customHeight="1" x14ac:dyDescent="0.2">
      <c r="B149" s="122"/>
      <c r="C149" s="123" t="s">
        <v>7</v>
      </c>
      <c r="D149" s="123" t="s">
        <v>153</v>
      </c>
      <c r="E149" s="124" t="s">
        <v>807</v>
      </c>
      <c r="F149" s="125" t="s">
        <v>808</v>
      </c>
      <c r="G149" s="126" t="s">
        <v>208</v>
      </c>
      <c r="H149" s="127">
        <v>7.0000000000000001E-3</v>
      </c>
      <c r="I149" s="128"/>
      <c r="J149" s="128">
        <f>ROUND(I149*H149,2)</f>
        <v>0</v>
      </c>
      <c r="K149" s="125" t="s">
        <v>1</v>
      </c>
      <c r="L149" s="25"/>
      <c r="M149" s="129" t="s">
        <v>1</v>
      </c>
      <c r="N149" s="130" t="s">
        <v>34</v>
      </c>
      <c r="O149" s="131">
        <v>0</v>
      </c>
      <c r="P149" s="131">
        <f>O149*H149</f>
        <v>0</v>
      </c>
      <c r="Q149" s="131">
        <v>0</v>
      </c>
      <c r="R149" s="131">
        <f>Q149*H149</f>
        <v>0</v>
      </c>
      <c r="S149" s="131">
        <v>0</v>
      </c>
      <c r="T149" s="132">
        <f>S149*H149</f>
        <v>0</v>
      </c>
      <c r="AR149" s="133" t="s">
        <v>178</v>
      </c>
      <c r="AT149" s="133" t="s">
        <v>153</v>
      </c>
      <c r="AU149" s="133" t="s">
        <v>76</v>
      </c>
      <c r="AY149" s="13" t="s">
        <v>152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13" t="s">
        <v>76</v>
      </c>
      <c r="BK149" s="134">
        <f>ROUND(I149*H149,2)</f>
        <v>0</v>
      </c>
      <c r="BL149" s="13" t="s">
        <v>178</v>
      </c>
      <c r="BM149" s="133" t="s">
        <v>228</v>
      </c>
    </row>
    <row r="150" spans="2:65" s="1" customFormat="1" ht="16.5" customHeight="1" x14ac:dyDescent="0.2">
      <c r="B150" s="122"/>
      <c r="C150" s="123" t="s">
        <v>189</v>
      </c>
      <c r="D150" s="123" t="s">
        <v>153</v>
      </c>
      <c r="E150" s="124" t="s">
        <v>809</v>
      </c>
      <c r="F150" s="125" t="s">
        <v>810</v>
      </c>
      <c r="G150" s="126" t="s">
        <v>208</v>
      </c>
      <c r="H150" s="127">
        <v>7.0000000000000001E-3</v>
      </c>
      <c r="I150" s="128"/>
      <c r="J150" s="128">
        <f>ROUND(I150*H150,2)</f>
        <v>0</v>
      </c>
      <c r="K150" s="125" t="s">
        <v>1</v>
      </c>
      <c r="L150" s="25"/>
      <c r="M150" s="129" t="s">
        <v>1</v>
      </c>
      <c r="N150" s="130" t="s">
        <v>34</v>
      </c>
      <c r="O150" s="131">
        <v>0</v>
      </c>
      <c r="P150" s="131">
        <f>O150*H150</f>
        <v>0</v>
      </c>
      <c r="Q150" s="131">
        <v>0</v>
      </c>
      <c r="R150" s="131">
        <f>Q150*H150</f>
        <v>0</v>
      </c>
      <c r="S150" s="131">
        <v>0</v>
      </c>
      <c r="T150" s="132">
        <f>S150*H150</f>
        <v>0</v>
      </c>
      <c r="AR150" s="133" t="s">
        <v>178</v>
      </c>
      <c r="AT150" s="133" t="s">
        <v>153</v>
      </c>
      <c r="AU150" s="133" t="s">
        <v>76</v>
      </c>
      <c r="AY150" s="13" t="s">
        <v>152</v>
      </c>
      <c r="BE150" s="134">
        <f>IF(N150="základní",J150,0)</f>
        <v>0</v>
      </c>
      <c r="BF150" s="134">
        <f>IF(N150="snížená",J150,0)</f>
        <v>0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13" t="s">
        <v>76</v>
      </c>
      <c r="BK150" s="134">
        <f>ROUND(I150*H150,2)</f>
        <v>0</v>
      </c>
      <c r="BL150" s="13" t="s">
        <v>178</v>
      </c>
      <c r="BM150" s="133" t="s">
        <v>232</v>
      </c>
    </row>
    <row r="151" spans="2:65" s="1" customFormat="1" ht="21.75" customHeight="1" x14ac:dyDescent="0.2">
      <c r="B151" s="122"/>
      <c r="C151" s="123" t="s">
        <v>233</v>
      </c>
      <c r="D151" s="123" t="s">
        <v>153</v>
      </c>
      <c r="E151" s="124" t="s">
        <v>811</v>
      </c>
      <c r="F151" s="125" t="s">
        <v>1231</v>
      </c>
      <c r="G151" s="126" t="s">
        <v>208</v>
      </c>
      <c r="H151" s="127">
        <v>2.8000000000000001E-2</v>
      </c>
      <c r="I151" s="128"/>
      <c r="J151" s="128">
        <f>ROUND(I151*H151,2)</f>
        <v>0</v>
      </c>
      <c r="K151" s="125" t="s">
        <v>1</v>
      </c>
      <c r="L151" s="25"/>
      <c r="M151" s="129" t="s">
        <v>1</v>
      </c>
      <c r="N151" s="130" t="s">
        <v>34</v>
      </c>
      <c r="O151" s="131">
        <v>0</v>
      </c>
      <c r="P151" s="131">
        <f>O151*H151</f>
        <v>0</v>
      </c>
      <c r="Q151" s="131">
        <v>0</v>
      </c>
      <c r="R151" s="131">
        <f>Q151*H151</f>
        <v>0</v>
      </c>
      <c r="S151" s="131">
        <v>0</v>
      </c>
      <c r="T151" s="132">
        <f>S151*H151</f>
        <v>0</v>
      </c>
      <c r="AR151" s="133" t="s">
        <v>178</v>
      </c>
      <c r="AT151" s="133" t="s">
        <v>153</v>
      </c>
      <c r="AU151" s="133" t="s">
        <v>76</v>
      </c>
      <c r="AY151" s="13" t="s">
        <v>152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13" t="s">
        <v>76</v>
      </c>
      <c r="BK151" s="134">
        <f>ROUND(I151*H151,2)</f>
        <v>0</v>
      </c>
      <c r="BL151" s="13" t="s">
        <v>178</v>
      </c>
      <c r="BM151" s="133" t="s">
        <v>236</v>
      </c>
    </row>
    <row r="152" spans="2:65" s="10" customFormat="1" ht="25.9" customHeight="1" x14ac:dyDescent="0.2">
      <c r="B152" s="113"/>
      <c r="D152" s="114" t="s">
        <v>68</v>
      </c>
      <c r="E152" s="115" t="s">
        <v>889</v>
      </c>
      <c r="F152" s="115" t="s">
        <v>890</v>
      </c>
      <c r="J152" s="116">
        <f>BK152</f>
        <v>0</v>
      </c>
      <c r="L152" s="113"/>
      <c r="M152" s="117"/>
      <c r="P152" s="118">
        <f>SUM(P153:P156)</f>
        <v>0</v>
      </c>
      <c r="R152" s="118">
        <f>SUM(R153:R156)</f>
        <v>0</v>
      </c>
      <c r="T152" s="119">
        <f>SUM(T153:T156)</f>
        <v>0</v>
      </c>
      <c r="AR152" s="114" t="s">
        <v>78</v>
      </c>
      <c r="AT152" s="120" t="s">
        <v>68</v>
      </c>
      <c r="AU152" s="120" t="s">
        <v>69</v>
      </c>
      <c r="AY152" s="114" t="s">
        <v>152</v>
      </c>
      <c r="BK152" s="121">
        <f>SUM(BK153:BK156)</f>
        <v>0</v>
      </c>
    </row>
    <row r="153" spans="2:65" s="1" customFormat="1" ht="21.75" customHeight="1" x14ac:dyDescent="0.2">
      <c r="B153" s="122"/>
      <c r="C153" s="123" t="s">
        <v>192</v>
      </c>
      <c r="D153" s="123" t="s">
        <v>153</v>
      </c>
      <c r="E153" s="124" t="s">
        <v>1232</v>
      </c>
      <c r="F153" s="125" t="s">
        <v>1233</v>
      </c>
      <c r="G153" s="126" t="s">
        <v>683</v>
      </c>
      <c r="H153" s="127">
        <v>4</v>
      </c>
      <c r="I153" s="128"/>
      <c r="J153" s="128">
        <f>ROUND(I153*H153,2)</f>
        <v>0</v>
      </c>
      <c r="K153" s="125" t="s">
        <v>1</v>
      </c>
      <c r="L153" s="25"/>
      <c r="M153" s="129" t="s">
        <v>1</v>
      </c>
      <c r="N153" s="130" t="s">
        <v>34</v>
      </c>
      <c r="O153" s="131">
        <v>0</v>
      </c>
      <c r="P153" s="131">
        <f>O153*H153</f>
        <v>0</v>
      </c>
      <c r="Q153" s="131">
        <v>0</v>
      </c>
      <c r="R153" s="131">
        <f>Q153*H153</f>
        <v>0</v>
      </c>
      <c r="S153" s="131">
        <v>0</v>
      </c>
      <c r="T153" s="132">
        <f>S153*H153</f>
        <v>0</v>
      </c>
      <c r="AR153" s="133" t="s">
        <v>178</v>
      </c>
      <c r="AT153" s="133" t="s">
        <v>153</v>
      </c>
      <c r="AU153" s="133" t="s">
        <v>76</v>
      </c>
      <c r="AY153" s="13" t="s">
        <v>152</v>
      </c>
      <c r="BE153" s="134">
        <f>IF(N153="základní",J153,0)</f>
        <v>0</v>
      </c>
      <c r="BF153" s="134">
        <f>IF(N153="snížená",J153,0)</f>
        <v>0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13" t="s">
        <v>76</v>
      </c>
      <c r="BK153" s="134">
        <f>ROUND(I153*H153,2)</f>
        <v>0</v>
      </c>
      <c r="BL153" s="13" t="s">
        <v>178</v>
      </c>
      <c r="BM153" s="133" t="s">
        <v>239</v>
      </c>
    </row>
    <row r="154" spans="2:65" s="1" customFormat="1" ht="21.75" customHeight="1" x14ac:dyDescent="0.2">
      <c r="B154" s="122"/>
      <c r="C154" s="123" t="s">
        <v>240</v>
      </c>
      <c r="D154" s="123" t="s">
        <v>153</v>
      </c>
      <c r="E154" s="124" t="s">
        <v>1234</v>
      </c>
      <c r="F154" s="125" t="s">
        <v>1235</v>
      </c>
      <c r="G154" s="126" t="s">
        <v>683</v>
      </c>
      <c r="H154" s="127">
        <v>12</v>
      </c>
      <c r="I154" s="128"/>
      <c r="J154" s="128">
        <f>ROUND(I154*H154,2)</f>
        <v>0</v>
      </c>
      <c r="K154" s="125" t="s">
        <v>1</v>
      </c>
      <c r="L154" s="25"/>
      <c r="M154" s="129" t="s">
        <v>1</v>
      </c>
      <c r="N154" s="130" t="s">
        <v>34</v>
      </c>
      <c r="O154" s="131">
        <v>0</v>
      </c>
      <c r="P154" s="131">
        <f>O154*H154</f>
        <v>0</v>
      </c>
      <c r="Q154" s="131">
        <v>0</v>
      </c>
      <c r="R154" s="131">
        <f>Q154*H154</f>
        <v>0</v>
      </c>
      <c r="S154" s="131">
        <v>0</v>
      </c>
      <c r="T154" s="132">
        <f>S154*H154</f>
        <v>0</v>
      </c>
      <c r="AR154" s="133" t="s">
        <v>178</v>
      </c>
      <c r="AT154" s="133" t="s">
        <v>153</v>
      </c>
      <c r="AU154" s="133" t="s">
        <v>76</v>
      </c>
      <c r="AY154" s="13" t="s">
        <v>152</v>
      </c>
      <c r="BE154" s="134">
        <f>IF(N154="základní",J154,0)</f>
        <v>0</v>
      </c>
      <c r="BF154" s="134">
        <f>IF(N154="snížená",J154,0)</f>
        <v>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13" t="s">
        <v>76</v>
      </c>
      <c r="BK154" s="134">
        <f>ROUND(I154*H154,2)</f>
        <v>0</v>
      </c>
      <c r="BL154" s="13" t="s">
        <v>178</v>
      </c>
      <c r="BM154" s="133" t="s">
        <v>243</v>
      </c>
    </row>
    <row r="155" spans="2:65" s="1" customFormat="1" ht="21.75" customHeight="1" x14ac:dyDescent="0.2">
      <c r="B155" s="122"/>
      <c r="C155" s="123" t="s">
        <v>193</v>
      </c>
      <c r="D155" s="123" t="s">
        <v>153</v>
      </c>
      <c r="E155" s="124" t="s">
        <v>891</v>
      </c>
      <c r="F155" s="125" t="s">
        <v>892</v>
      </c>
      <c r="G155" s="126" t="s">
        <v>683</v>
      </c>
      <c r="H155" s="127">
        <v>4</v>
      </c>
      <c r="I155" s="128"/>
      <c r="J155" s="128">
        <f>ROUND(I155*H155,2)</f>
        <v>0</v>
      </c>
      <c r="K155" s="125" t="s">
        <v>1</v>
      </c>
      <c r="L155" s="25"/>
      <c r="M155" s="129" t="s">
        <v>1</v>
      </c>
      <c r="N155" s="130" t="s">
        <v>34</v>
      </c>
      <c r="O155" s="131">
        <v>0</v>
      </c>
      <c r="P155" s="131">
        <f>O155*H155</f>
        <v>0</v>
      </c>
      <c r="Q155" s="131">
        <v>0</v>
      </c>
      <c r="R155" s="131">
        <f>Q155*H155</f>
        <v>0</v>
      </c>
      <c r="S155" s="131">
        <v>0</v>
      </c>
      <c r="T155" s="132">
        <f>S155*H155</f>
        <v>0</v>
      </c>
      <c r="AR155" s="133" t="s">
        <v>178</v>
      </c>
      <c r="AT155" s="133" t="s">
        <v>153</v>
      </c>
      <c r="AU155" s="133" t="s">
        <v>76</v>
      </c>
      <c r="AY155" s="13" t="s">
        <v>152</v>
      </c>
      <c r="BE155" s="134">
        <f>IF(N155="základní",J155,0)</f>
        <v>0</v>
      </c>
      <c r="BF155" s="134">
        <f>IF(N155="snížená",J155,0)</f>
        <v>0</v>
      </c>
      <c r="BG155" s="134">
        <f>IF(N155="zákl. přenesená",J155,0)</f>
        <v>0</v>
      </c>
      <c r="BH155" s="134">
        <f>IF(N155="sníž. přenesená",J155,0)</f>
        <v>0</v>
      </c>
      <c r="BI155" s="134">
        <f>IF(N155="nulová",J155,0)</f>
        <v>0</v>
      </c>
      <c r="BJ155" s="13" t="s">
        <v>76</v>
      </c>
      <c r="BK155" s="134">
        <f>ROUND(I155*H155,2)</f>
        <v>0</v>
      </c>
      <c r="BL155" s="13" t="s">
        <v>178</v>
      </c>
      <c r="BM155" s="133" t="s">
        <v>246</v>
      </c>
    </row>
    <row r="156" spans="2:65" s="1" customFormat="1" ht="21.75" customHeight="1" x14ac:dyDescent="0.2">
      <c r="B156" s="122"/>
      <c r="C156" s="123" t="s">
        <v>217</v>
      </c>
      <c r="D156" s="123" t="s">
        <v>153</v>
      </c>
      <c r="E156" s="124" t="s">
        <v>1236</v>
      </c>
      <c r="F156" s="125" t="s">
        <v>1237</v>
      </c>
      <c r="G156" s="126" t="s">
        <v>683</v>
      </c>
      <c r="H156" s="127">
        <v>8</v>
      </c>
      <c r="I156" s="128"/>
      <c r="J156" s="128">
        <f>ROUND(I156*H156,2)</f>
        <v>0</v>
      </c>
      <c r="K156" s="125" t="s">
        <v>1</v>
      </c>
      <c r="L156" s="25"/>
      <c r="M156" s="129" t="s">
        <v>1</v>
      </c>
      <c r="N156" s="130" t="s">
        <v>34</v>
      </c>
      <c r="O156" s="131">
        <v>0</v>
      </c>
      <c r="P156" s="131">
        <f>O156*H156</f>
        <v>0</v>
      </c>
      <c r="Q156" s="131">
        <v>0</v>
      </c>
      <c r="R156" s="131">
        <f>Q156*H156</f>
        <v>0</v>
      </c>
      <c r="S156" s="131">
        <v>0</v>
      </c>
      <c r="T156" s="132">
        <f>S156*H156</f>
        <v>0</v>
      </c>
      <c r="AR156" s="133" t="s">
        <v>178</v>
      </c>
      <c r="AT156" s="133" t="s">
        <v>153</v>
      </c>
      <c r="AU156" s="133" t="s">
        <v>76</v>
      </c>
      <c r="AY156" s="13" t="s">
        <v>152</v>
      </c>
      <c r="BE156" s="134">
        <f>IF(N156="základní",J156,0)</f>
        <v>0</v>
      </c>
      <c r="BF156" s="134">
        <f>IF(N156="snížená",J156,0)</f>
        <v>0</v>
      </c>
      <c r="BG156" s="134">
        <f>IF(N156="zákl. přenesená",J156,0)</f>
        <v>0</v>
      </c>
      <c r="BH156" s="134">
        <f>IF(N156="sníž. přenesená",J156,0)</f>
        <v>0</v>
      </c>
      <c r="BI156" s="134">
        <f>IF(N156="nulová",J156,0)</f>
        <v>0</v>
      </c>
      <c r="BJ156" s="13" t="s">
        <v>76</v>
      </c>
      <c r="BK156" s="134">
        <f>ROUND(I156*H156,2)</f>
        <v>0</v>
      </c>
      <c r="BL156" s="13" t="s">
        <v>178</v>
      </c>
      <c r="BM156" s="133" t="s">
        <v>249</v>
      </c>
    </row>
    <row r="157" spans="2:65" s="10" customFormat="1" ht="25.9" customHeight="1" x14ac:dyDescent="0.2">
      <c r="B157" s="113"/>
      <c r="D157" s="114" t="s">
        <v>68</v>
      </c>
      <c r="E157" s="115" t="s">
        <v>1238</v>
      </c>
      <c r="F157" s="115" t="s">
        <v>1239</v>
      </c>
      <c r="J157" s="116">
        <f>BK157</f>
        <v>0</v>
      </c>
      <c r="L157" s="113"/>
      <c r="M157" s="117"/>
      <c r="P157" s="118">
        <f>SUM(P158:P177)</f>
        <v>0</v>
      </c>
      <c r="R157" s="118">
        <f>SUM(R158:R177)</f>
        <v>0</v>
      </c>
      <c r="T157" s="119">
        <f>SUM(T158:T177)</f>
        <v>0</v>
      </c>
      <c r="AR157" s="114" t="s">
        <v>78</v>
      </c>
      <c r="AT157" s="120" t="s">
        <v>68</v>
      </c>
      <c r="AU157" s="120" t="s">
        <v>69</v>
      </c>
      <c r="AY157" s="114" t="s">
        <v>152</v>
      </c>
      <c r="BK157" s="121">
        <f>SUM(BK158:BK177)</f>
        <v>0</v>
      </c>
    </row>
    <row r="158" spans="2:65" s="1" customFormat="1" ht="16.5" customHeight="1" x14ac:dyDescent="0.2">
      <c r="B158" s="122"/>
      <c r="C158" s="123" t="s">
        <v>202</v>
      </c>
      <c r="D158" s="123" t="s">
        <v>153</v>
      </c>
      <c r="E158" s="124" t="s">
        <v>1240</v>
      </c>
      <c r="F158" s="125" t="s">
        <v>1241</v>
      </c>
      <c r="G158" s="126" t="s">
        <v>817</v>
      </c>
      <c r="H158" s="127">
        <v>1</v>
      </c>
      <c r="I158" s="128"/>
      <c r="J158" s="128">
        <f t="shared" ref="J158:J177" si="20">ROUND(I158*H158,2)</f>
        <v>0</v>
      </c>
      <c r="K158" s="125" t="s">
        <v>1</v>
      </c>
      <c r="L158" s="25"/>
      <c r="M158" s="129" t="s">
        <v>1</v>
      </c>
      <c r="N158" s="130" t="s">
        <v>34</v>
      </c>
      <c r="O158" s="131">
        <v>0</v>
      </c>
      <c r="P158" s="131">
        <f t="shared" ref="P158:P177" si="21">O158*H158</f>
        <v>0</v>
      </c>
      <c r="Q158" s="131">
        <v>0</v>
      </c>
      <c r="R158" s="131">
        <f t="shared" ref="R158:R177" si="22">Q158*H158</f>
        <v>0</v>
      </c>
      <c r="S158" s="131">
        <v>0</v>
      </c>
      <c r="T158" s="132">
        <f t="shared" ref="T158:T177" si="23">S158*H158</f>
        <v>0</v>
      </c>
      <c r="AR158" s="133" t="s">
        <v>178</v>
      </c>
      <c r="AT158" s="133" t="s">
        <v>153</v>
      </c>
      <c r="AU158" s="133" t="s">
        <v>76</v>
      </c>
      <c r="AY158" s="13" t="s">
        <v>152</v>
      </c>
      <c r="BE158" s="134">
        <f t="shared" ref="BE158:BE177" si="24">IF(N158="základní",J158,0)</f>
        <v>0</v>
      </c>
      <c r="BF158" s="134">
        <f t="shared" ref="BF158:BF177" si="25">IF(N158="snížená",J158,0)</f>
        <v>0</v>
      </c>
      <c r="BG158" s="134">
        <f t="shared" ref="BG158:BG177" si="26">IF(N158="zákl. přenesená",J158,0)</f>
        <v>0</v>
      </c>
      <c r="BH158" s="134">
        <f t="shared" ref="BH158:BH177" si="27">IF(N158="sníž. přenesená",J158,0)</f>
        <v>0</v>
      </c>
      <c r="BI158" s="134">
        <f t="shared" ref="BI158:BI177" si="28">IF(N158="nulová",J158,0)</f>
        <v>0</v>
      </c>
      <c r="BJ158" s="13" t="s">
        <v>76</v>
      </c>
      <c r="BK158" s="134">
        <f t="shared" ref="BK158:BK177" si="29">ROUND(I158*H158,2)</f>
        <v>0</v>
      </c>
      <c r="BL158" s="13" t="s">
        <v>178</v>
      </c>
      <c r="BM158" s="133" t="s">
        <v>252</v>
      </c>
    </row>
    <row r="159" spans="2:65" s="1" customFormat="1" ht="16.5" customHeight="1" x14ac:dyDescent="0.2">
      <c r="B159" s="122"/>
      <c r="C159" s="123" t="s">
        <v>254</v>
      </c>
      <c r="D159" s="123" t="s">
        <v>153</v>
      </c>
      <c r="E159" s="124" t="s">
        <v>1242</v>
      </c>
      <c r="F159" s="125" t="s">
        <v>1243</v>
      </c>
      <c r="G159" s="126" t="s">
        <v>817</v>
      </c>
      <c r="H159" s="127">
        <v>1</v>
      </c>
      <c r="I159" s="128"/>
      <c r="J159" s="128">
        <f t="shared" si="20"/>
        <v>0</v>
      </c>
      <c r="K159" s="125" t="s">
        <v>1</v>
      </c>
      <c r="L159" s="25"/>
      <c r="M159" s="129" t="s">
        <v>1</v>
      </c>
      <c r="N159" s="130" t="s">
        <v>34</v>
      </c>
      <c r="O159" s="131">
        <v>0</v>
      </c>
      <c r="P159" s="131">
        <f t="shared" si="21"/>
        <v>0</v>
      </c>
      <c r="Q159" s="131">
        <v>0</v>
      </c>
      <c r="R159" s="131">
        <f t="shared" si="22"/>
        <v>0</v>
      </c>
      <c r="S159" s="131">
        <v>0</v>
      </c>
      <c r="T159" s="132">
        <f t="shared" si="23"/>
        <v>0</v>
      </c>
      <c r="AR159" s="133" t="s">
        <v>178</v>
      </c>
      <c r="AT159" s="133" t="s">
        <v>153</v>
      </c>
      <c r="AU159" s="133" t="s">
        <v>76</v>
      </c>
      <c r="AY159" s="13" t="s">
        <v>152</v>
      </c>
      <c r="BE159" s="134">
        <f t="shared" si="24"/>
        <v>0</v>
      </c>
      <c r="BF159" s="134">
        <f t="shared" si="25"/>
        <v>0</v>
      </c>
      <c r="BG159" s="134">
        <f t="shared" si="26"/>
        <v>0</v>
      </c>
      <c r="BH159" s="134">
        <f t="shared" si="27"/>
        <v>0</v>
      </c>
      <c r="BI159" s="134">
        <f t="shared" si="28"/>
        <v>0</v>
      </c>
      <c r="BJ159" s="13" t="s">
        <v>76</v>
      </c>
      <c r="BK159" s="134">
        <f t="shared" si="29"/>
        <v>0</v>
      </c>
      <c r="BL159" s="13" t="s">
        <v>178</v>
      </c>
      <c r="BM159" s="133" t="s">
        <v>257</v>
      </c>
    </row>
    <row r="160" spans="2:65" s="1" customFormat="1" ht="16.5" customHeight="1" x14ac:dyDescent="0.2">
      <c r="B160" s="122"/>
      <c r="C160" s="123" t="s">
        <v>205</v>
      </c>
      <c r="D160" s="123" t="s">
        <v>153</v>
      </c>
      <c r="E160" s="124" t="s">
        <v>1244</v>
      </c>
      <c r="F160" s="125" t="s">
        <v>1245</v>
      </c>
      <c r="G160" s="126" t="s">
        <v>683</v>
      </c>
      <c r="H160" s="127">
        <v>1</v>
      </c>
      <c r="I160" s="128"/>
      <c r="J160" s="128">
        <f t="shared" si="20"/>
        <v>0</v>
      </c>
      <c r="K160" s="125" t="s">
        <v>1</v>
      </c>
      <c r="L160" s="25"/>
      <c r="M160" s="129" t="s">
        <v>1</v>
      </c>
      <c r="N160" s="130" t="s">
        <v>34</v>
      </c>
      <c r="O160" s="131">
        <v>0</v>
      </c>
      <c r="P160" s="131">
        <f t="shared" si="21"/>
        <v>0</v>
      </c>
      <c r="Q160" s="131">
        <v>0</v>
      </c>
      <c r="R160" s="131">
        <f t="shared" si="22"/>
        <v>0</v>
      </c>
      <c r="S160" s="131">
        <v>0</v>
      </c>
      <c r="T160" s="132">
        <f t="shared" si="23"/>
        <v>0</v>
      </c>
      <c r="AR160" s="133" t="s">
        <v>178</v>
      </c>
      <c r="AT160" s="133" t="s">
        <v>153</v>
      </c>
      <c r="AU160" s="133" t="s">
        <v>76</v>
      </c>
      <c r="AY160" s="13" t="s">
        <v>152</v>
      </c>
      <c r="BE160" s="134">
        <f t="shared" si="24"/>
        <v>0</v>
      </c>
      <c r="BF160" s="134">
        <f t="shared" si="25"/>
        <v>0</v>
      </c>
      <c r="BG160" s="134">
        <f t="shared" si="26"/>
        <v>0</v>
      </c>
      <c r="BH160" s="134">
        <f t="shared" si="27"/>
        <v>0</v>
      </c>
      <c r="BI160" s="134">
        <f t="shared" si="28"/>
        <v>0</v>
      </c>
      <c r="BJ160" s="13" t="s">
        <v>76</v>
      </c>
      <c r="BK160" s="134">
        <f t="shared" si="29"/>
        <v>0</v>
      </c>
      <c r="BL160" s="13" t="s">
        <v>178</v>
      </c>
      <c r="BM160" s="133" t="s">
        <v>262</v>
      </c>
    </row>
    <row r="161" spans="2:65" s="1" customFormat="1" ht="21.75" customHeight="1" x14ac:dyDescent="0.2">
      <c r="B161" s="122"/>
      <c r="C161" s="123" t="s">
        <v>263</v>
      </c>
      <c r="D161" s="123" t="s">
        <v>153</v>
      </c>
      <c r="E161" s="124" t="s">
        <v>1246</v>
      </c>
      <c r="F161" s="125" t="s">
        <v>1247</v>
      </c>
      <c r="G161" s="126" t="s">
        <v>817</v>
      </c>
      <c r="H161" s="127">
        <v>1</v>
      </c>
      <c r="I161" s="128"/>
      <c r="J161" s="128">
        <f t="shared" si="20"/>
        <v>0</v>
      </c>
      <c r="K161" s="125" t="s">
        <v>1</v>
      </c>
      <c r="L161" s="25"/>
      <c r="M161" s="129" t="s">
        <v>1</v>
      </c>
      <c r="N161" s="130" t="s">
        <v>34</v>
      </c>
      <c r="O161" s="131">
        <v>0</v>
      </c>
      <c r="P161" s="131">
        <f t="shared" si="21"/>
        <v>0</v>
      </c>
      <c r="Q161" s="131">
        <v>0</v>
      </c>
      <c r="R161" s="131">
        <f t="shared" si="22"/>
        <v>0</v>
      </c>
      <c r="S161" s="131">
        <v>0</v>
      </c>
      <c r="T161" s="132">
        <f t="shared" si="23"/>
        <v>0</v>
      </c>
      <c r="AR161" s="133" t="s">
        <v>178</v>
      </c>
      <c r="AT161" s="133" t="s">
        <v>153</v>
      </c>
      <c r="AU161" s="133" t="s">
        <v>76</v>
      </c>
      <c r="AY161" s="13" t="s">
        <v>152</v>
      </c>
      <c r="BE161" s="134">
        <f t="shared" si="24"/>
        <v>0</v>
      </c>
      <c r="BF161" s="134">
        <f t="shared" si="25"/>
        <v>0</v>
      </c>
      <c r="BG161" s="134">
        <f t="shared" si="26"/>
        <v>0</v>
      </c>
      <c r="BH161" s="134">
        <f t="shared" si="27"/>
        <v>0</v>
      </c>
      <c r="BI161" s="134">
        <f t="shared" si="28"/>
        <v>0</v>
      </c>
      <c r="BJ161" s="13" t="s">
        <v>76</v>
      </c>
      <c r="BK161" s="134">
        <f t="shared" si="29"/>
        <v>0</v>
      </c>
      <c r="BL161" s="13" t="s">
        <v>178</v>
      </c>
      <c r="BM161" s="133" t="s">
        <v>266</v>
      </c>
    </row>
    <row r="162" spans="2:65" s="1" customFormat="1" ht="16.5" customHeight="1" x14ac:dyDescent="0.2">
      <c r="B162" s="122"/>
      <c r="C162" s="123" t="s">
        <v>209</v>
      </c>
      <c r="D162" s="123" t="s">
        <v>153</v>
      </c>
      <c r="E162" s="124" t="s">
        <v>1248</v>
      </c>
      <c r="F162" s="125" t="s">
        <v>1249</v>
      </c>
      <c r="G162" s="126" t="s">
        <v>817</v>
      </c>
      <c r="H162" s="127">
        <v>1</v>
      </c>
      <c r="I162" s="128"/>
      <c r="J162" s="128">
        <f t="shared" si="20"/>
        <v>0</v>
      </c>
      <c r="K162" s="125" t="s">
        <v>1</v>
      </c>
      <c r="L162" s="25"/>
      <c r="M162" s="129" t="s">
        <v>1</v>
      </c>
      <c r="N162" s="130" t="s">
        <v>34</v>
      </c>
      <c r="O162" s="131">
        <v>0</v>
      </c>
      <c r="P162" s="131">
        <f t="shared" si="21"/>
        <v>0</v>
      </c>
      <c r="Q162" s="131">
        <v>0</v>
      </c>
      <c r="R162" s="131">
        <f t="shared" si="22"/>
        <v>0</v>
      </c>
      <c r="S162" s="131">
        <v>0</v>
      </c>
      <c r="T162" s="132">
        <f t="shared" si="23"/>
        <v>0</v>
      </c>
      <c r="AR162" s="133" t="s">
        <v>178</v>
      </c>
      <c r="AT162" s="133" t="s">
        <v>153</v>
      </c>
      <c r="AU162" s="133" t="s">
        <v>76</v>
      </c>
      <c r="AY162" s="13" t="s">
        <v>152</v>
      </c>
      <c r="BE162" s="134">
        <f t="shared" si="24"/>
        <v>0</v>
      </c>
      <c r="BF162" s="134">
        <f t="shared" si="25"/>
        <v>0</v>
      </c>
      <c r="BG162" s="134">
        <f t="shared" si="26"/>
        <v>0</v>
      </c>
      <c r="BH162" s="134">
        <f t="shared" si="27"/>
        <v>0</v>
      </c>
      <c r="BI162" s="134">
        <f t="shared" si="28"/>
        <v>0</v>
      </c>
      <c r="BJ162" s="13" t="s">
        <v>76</v>
      </c>
      <c r="BK162" s="134">
        <f t="shared" si="29"/>
        <v>0</v>
      </c>
      <c r="BL162" s="13" t="s">
        <v>178</v>
      </c>
      <c r="BM162" s="133" t="s">
        <v>269</v>
      </c>
    </row>
    <row r="163" spans="2:65" s="1" customFormat="1" ht="16.5" customHeight="1" x14ac:dyDescent="0.2">
      <c r="B163" s="122"/>
      <c r="C163" s="123" t="s">
        <v>272</v>
      </c>
      <c r="D163" s="123" t="s">
        <v>153</v>
      </c>
      <c r="E163" s="124" t="s">
        <v>1250</v>
      </c>
      <c r="F163" s="125" t="s">
        <v>1251</v>
      </c>
      <c r="G163" s="126" t="s">
        <v>817</v>
      </c>
      <c r="H163" s="127">
        <v>1</v>
      </c>
      <c r="I163" s="128"/>
      <c r="J163" s="128">
        <f t="shared" si="20"/>
        <v>0</v>
      </c>
      <c r="K163" s="125" t="s">
        <v>1</v>
      </c>
      <c r="L163" s="25"/>
      <c r="M163" s="129" t="s">
        <v>1</v>
      </c>
      <c r="N163" s="130" t="s">
        <v>34</v>
      </c>
      <c r="O163" s="131">
        <v>0</v>
      </c>
      <c r="P163" s="131">
        <f t="shared" si="21"/>
        <v>0</v>
      </c>
      <c r="Q163" s="131">
        <v>0</v>
      </c>
      <c r="R163" s="131">
        <f t="shared" si="22"/>
        <v>0</v>
      </c>
      <c r="S163" s="131">
        <v>0</v>
      </c>
      <c r="T163" s="132">
        <f t="shared" si="23"/>
        <v>0</v>
      </c>
      <c r="AR163" s="133" t="s">
        <v>178</v>
      </c>
      <c r="AT163" s="133" t="s">
        <v>153</v>
      </c>
      <c r="AU163" s="133" t="s">
        <v>76</v>
      </c>
      <c r="AY163" s="13" t="s">
        <v>152</v>
      </c>
      <c r="BE163" s="134">
        <f t="shared" si="24"/>
        <v>0</v>
      </c>
      <c r="BF163" s="134">
        <f t="shared" si="25"/>
        <v>0</v>
      </c>
      <c r="BG163" s="134">
        <f t="shared" si="26"/>
        <v>0</v>
      </c>
      <c r="BH163" s="134">
        <f t="shared" si="27"/>
        <v>0</v>
      </c>
      <c r="BI163" s="134">
        <f t="shared" si="28"/>
        <v>0</v>
      </c>
      <c r="BJ163" s="13" t="s">
        <v>76</v>
      </c>
      <c r="BK163" s="134">
        <f t="shared" si="29"/>
        <v>0</v>
      </c>
      <c r="BL163" s="13" t="s">
        <v>178</v>
      </c>
      <c r="BM163" s="133" t="s">
        <v>275</v>
      </c>
    </row>
    <row r="164" spans="2:65" s="1" customFormat="1" ht="16.5" customHeight="1" x14ac:dyDescent="0.2">
      <c r="B164" s="122"/>
      <c r="C164" s="123" t="s">
        <v>214</v>
      </c>
      <c r="D164" s="123" t="s">
        <v>153</v>
      </c>
      <c r="E164" s="124" t="s">
        <v>1252</v>
      </c>
      <c r="F164" s="125" t="s">
        <v>1253</v>
      </c>
      <c r="G164" s="126" t="s">
        <v>817</v>
      </c>
      <c r="H164" s="127">
        <v>1</v>
      </c>
      <c r="I164" s="128"/>
      <c r="J164" s="128">
        <f t="shared" si="20"/>
        <v>0</v>
      </c>
      <c r="K164" s="125" t="s">
        <v>1</v>
      </c>
      <c r="L164" s="25"/>
      <c r="M164" s="129" t="s">
        <v>1</v>
      </c>
      <c r="N164" s="130" t="s">
        <v>34</v>
      </c>
      <c r="O164" s="131">
        <v>0</v>
      </c>
      <c r="P164" s="131">
        <f t="shared" si="21"/>
        <v>0</v>
      </c>
      <c r="Q164" s="131">
        <v>0</v>
      </c>
      <c r="R164" s="131">
        <f t="shared" si="22"/>
        <v>0</v>
      </c>
      <c r="S164" s="131">
        <v>0</v>
      </c>
      <c r="T164" s="132">
        <f t="shared" si="23"/>
        <v>0</v>
      </c>
      <c r="AR164" s="133" t="s">
        <v>178</v>
      </c>
      <c r="AT164" s="133" t="s">
        <v>153</v>
      </c>
      <c r="AU164" s="133" t="s">
        <v>76</v>
      </c>
      <c r="AY164" s="13" t="s">
        <v>152</v>
      </c>
      <c r="BE164" s="134">
        <f t="shared" si="24"/>
        <v>0</v>
      </c>
      <c r="BF164" s="134">
        <f t="shared" si="25"/>
        <v>0</v>
      </c>
      <c r="BG164" s="134">
        <f t="shared" si="26"/>
        <v>0</v>
      </c>
      <c r="BH164" s="134">
        <f t="shared" si="27"/>
        <v>0</v>
      </c>
      <c r="BI164" s="134">
        <f t="shared" si="28"/>
        <v>0</v>
      </c>
      <c r="BJ164" s="13" t="s">
        <v>76</v>
      </c>
      <c r="BK164" s="134">
        <f t="shared" si="29"/>
        <v>0</v>
      </c>
      <c r="BL164" s="13" t="s">
        <v>178</v>
      </c>
      <c r="BM164" s="133" t="s">
        <v>278</v>
      </c>
    </row>
    <row r="165" spans="2:65" s="1" customFormat="1" ht="16.5" customHeight="1" x14ac:dyDescent="0.2">
      <c r="B165" s="122"/>
      <c r="C165" s="123" t="s">
        <v>279</v>
      </c>
      <c r="D165" s="123" t="s">
        <v>153</v>
      </c>
      <c r="E165" s="124" t="s">
        <v>1254</v>
      </c>
      <c r="F165" s="125" t="s">
        <v>1255</v>
      </c>
      <c r="G165" s="126" t="s">
        <v>817</v>
      </c>
      <c r="H165" s="127">
        <v>1</v>
      </c>
      <c r="I165" s="128"/>
      <c r="J165" s="128">
        <f t="shared" si="20"/>
        <v>0</v>
      </c>
      <c r="K165" s="125" t="s">
        <v>1</v>
      </c>
      <c r="L165" s="25"/>
      <c r="M165" s="129" t="s">
        <v>1</v>
      </c>
      <c r="N165" s="130" t="s">
        <v>34</v>
      </c>
      <c r="O165" s="131">
        <v>0</v>
      </c>
      <c r="P165" s="131">
        <f t="shared" si="21"/>
        <v>0</v>
      </c>
      <c r="Q165" s="131">
        <v>0</v>
      </c>
      <c r="R165" s="131">
        <f t="shared" si="22"/>
        <v>0</v>
      </c>
      <c r="S165" s="131">
        <v>0</v>
      </c>
      <c r="T165" s="132">
        <f t="shared" si="23"/>
        <v>0</v>
      </c>
      <c r="AR165" s="133" t="s">
        <v>178</v>
      </c>
      <c r="AT165" s="133" t="s">
        <v>153</v>
      </c>
      <c r="AU165" s="133" t="s">
        <v>76</v>
      </c>
      <c r="AY165" s="13" t="s">
        <v>152</v>
      </c>
      <c r="BE165" s="134">
        <f t="shared" si="24"/>
        <v>0</v>
      </c>
      <c r="BF165" s="134">
        <f t="shared" si="25"/>
        <v>0</v>
      </c>
      <c r="BG165" s="134">
        <f t="shared" si="26"/>
        <v>0</v>
      </c>
      <c r="BH165" s="134">
        <f t="shared" si="27"/>
        <v>0</v>
      </c>
      <c r="BI165" s="134">
        <f t="shared" si="28"/>
        <v>0</v>
      </c>
      <c r="BJ165" s="13" t="s">
        <v>76</v>
      </c>
      <c r="BK165" s="134">
        <f t="shared" si="29"/>
        <v>0</v>
      </c>
      <c r="BL165" s="13" t="s">
        <v>178</v>
      </c>
      <c r="BM165" s="133" t="s">
        <v>282</v>
      </c>
    </row>
    <row r="166" spans="2:65" s="1" customFormat="1" ht="16.5" customHeight="1" x14ac:dyDescent="0.2">
      <c r="B166" s="122"/>
      <c r="C166" s="123" t="s">
        <v>216</v>
      </c>
      <c r="D166" s="123" t="s">
        <v>153</v>
      </c>
      <c r="E166" s="124" t="s">
        <v>1256</v>
      </c>
      <c r="F166" s="125" t="s">
        <v>1257</v>
      </c>
      <c r="G166" s="126" t="s">
        <v>817</v>
      </c>
      <c r="H166" s="127">
        <v>1</v>
      </c>
      <c r="I166" s="128"/>
      <c r="J166" s="128">
        <f t="shared" si="20"/>
        <v>0</v>
      </c>
      <c r="K166" s="125" t="s">
        <v>1</v>
      </c>
      <c r="L166" s="25"/>
      <c r="M166" s="129" t="s">
        <v>1</v>
      </c>
      <c r="N166" s="130" t="s">
        <v>34</v>
      </c>
      <c r="O166" s="131">
        <v>0</v>
      </c>
      <c r="P166" s="131">
        <f t="shared" si="21"/>
        <v>0</v>
      </c>
      <c r="Q166" s="131">
        <v>0</v>
      </c>
      <c r="R166" s="131">
        <f t="shared" si="22"/>
        <v>0</v>
      </c>
      <c r="S166" s="131">
        <v>0</v>
      </c>
      <c r="T166" s="132">
        <f t="shared" si="23"/>
        <v>0</v>
      </c>
      <c r="AR166" s="133" t="s">
        <v>178</v>
      </c>
      <c r="AT166" s="133" t="s">
        <v>153</v>
      </c>
      <c r="AU166" s="133" t="s">
        <v>76</v>
      </c>
      <c r="AY166" s="13" t="s">
        <v>152</v>
      </c>
      <c r="BE166" s="134">
        <f t="shared" si="24"/>
        <v>0</v>
      </c>
      <c r="BF166" s="134">
        <f t="shared" si="25"/>
        <v>0</v>
      </c>
      <c r="BG166" s="134">
        <f t="shared" si="26"/>
        <v>0</v>
      </c>
      <c r="BH166" s="134">
        <f t="shared" si="27"/>
        <v>0</v>
      </c>
      <c r="BI166" s="134">
        <f t="shared" si="28"/>
        <v>0</v>
      </c>
      <c r="BJ166" s="13" t="s">
        <v>76</v>
      </c>
      <c r="BK166" s="134">
        <f t="shared" si="29"/>
        <v>0</v>
      </c>
      <c r="BL166" s="13" t="s">
        <v>178</v>
      </c>
      <c r="BM166" s="133" t="s">
        <v>285</v>
      </c>
    </row>
    <row r="167" spans="2:65" s="1" customFormat="1" ht="16.5" customHeight="1" x14ac:dyDescent="0.2">
      <c r="B167" s="122"/>
      <c r="C167" s="123" t="s">
        <v>287</v>
      </c>
      <c r="D167" s="123" t="s">
        <v>153</v>
      </c>
      <c r="E167" s="124" t="s">
        <v>1258</v>
      </c>
      <c r="F167" s="125" t="s">
        <v>1259</v>
      </c>
      <c r="G167" s="126" t="s">
        <v>817</v>
      </c>
      <c r="H167" s="127">
        <v>1</v>
      </c>
      <c r="I167" s="128"/>
      <c r="J167" s="128">
        <f t="shared" si="20"/>
        <v>0</v>
      </c>
      <c r="K167" s="125" t="s">
        <v>1</v>
      </c>
      <c r="L167" s="25"/>
      <c r="M167" s="129" t="s">
        <v>1</v>
      </c>
      <c r="N167" s="130" t="s">
        <v>34</v>
      </c>
      <c r="O167" s="131">
        <v>0</v>
      </c>
      <c r="P167" s="131">
        <f t="shared" si="21"/>
        <v>0</v>
      </c>
      <c r="Q167" s="131">
        <v>0</v>
      </c>
      <c r="R167" s="131">
        <f t="shared" si="22"/>
        <v>0</v>
      </c>
      <c r="S167" s="131">
        <v>0</v>
      </c>
      <c r="T167" s="132">
        <f t="shared" si="23"/>
        <v>0</v>
      </c>
      <c r="AR167" s="133" t="s">
        <v>178</v>
      </c>
      <c r="AT167" s="133" t="s">
        <v>153</v>
      </c>
      <c r="AU167" s="133" t="s">
        <v>76</v>
      </c>
      <c r="AY167" s="13" t="s">
        <v>152</v>
      </c>
      <c r="BE167" s="134">
        <f t="shared" si="24"/>
        <v>0</v>
      </c>
      <c r="BF167" s="134">
        <f t="shared" si="25"/>
        <v>0</v>
      </c>
      <c r="BG167" s="134">
        <f t="shared" si="26"/>
        <v>0</v>
      </c>
      <c r="BH167" s="134">
        <f t="shared" si="27"/>
        <v>0</v>
      </c>
      <c r="BI167" s="134">
        <f t="shared" si="28"/>
        <v>0</v>
      </c>
      <c r="BJ167" s="13" t="s">
        <v>76</v>
      </c>
      <c r="BK167" s="134">
        <f t="shared" si="29"/>
        <v>0</v>
      </c>
      <c r="BL167" s="13" t="s">
        <v>178</v>
      </c>
      <c r="BM167" s="133" t="s">
        <v>289</v>
      </c>
    </row>
    <row r="168" spans="2:65" s="1" customFormat="1" ht="16.5" customHeight="1" x14ac:dyDescent="0.2">
      <c r="B168" s="122"/>
      <c r="C168" s="123" t="s">
        <v>222</v>
      </c>
      <c r="D168" s="123" t="s">
        <v>153</v>
      </c>
      <c r="E168" s="124" t="s">
        <v>1260</v>
      </c>
      <c r="F168" s="125" t="s">
        <v>1261</v>
      </c>
      <c r="G168" s="126" t="s">
        <v>817</v>
      </c>
      <c r="H168" s="127">
        <v>6</v>
      </c>
      <c r="I168" s="128"/>
      <c r="J168" s="128">
        <f t="shared" si="20"/>
        <v>0</v>
      </c>
      <c r="K168" s="125" t="s">
        <v>1</v>
      </c>
      <c r="L168" s="25"/>
      <c r="M168" s="129" t="s">
        <v>1</v>
      </c>
      <c r="N168" s="130" t="s">
        <v>34</v>
      </c>
      <c r="O168" s="131">
        <v>0</v>
      </c>
      <c r="P168" s="131">
        <f t="shared" si="21"/>
        <v>0</v>
      </c>
      <c r="Q168" s="131">
        <v>0</v>
      </c>
      <c r="R168" s="131">
        <f t="shared" si="22"/>
        <v>0</v>
      </c>
      <c r="S168" s="131">
        <v>0</v>
      </c>
      <c r="T168" s="132">
        <f t="shared" si="23"/>
        <v>0</v>
      </c>
      <c r="AR168" s="133" t="s">
        <v>178</v>
      </c>
      <c r="AT168" s="133" t="s">
        <v>153</v>
      </c>
      <c r="AU168" s="133" t="s">
        <v>76</v>
      </c>
      <c r="AY168" s="13" t="s">
        <v>152</v>
      </c>
      <c r="BE168" s="134">
        <f t="shared" si="24"/>
        <v>0</v>
      </c>
      <c r="BF168" s="134">
        <f t="shared" si="25"/>
        <v>0</v>
      </c>
      <c r="BG168" s="134">
        <f t="shared" si="26"/>
        <v>0</v>
      </c>
      <c r="BH168" s="134">
        <f t="shared" si="27"/>
        <v>0</v>
      </c>
      <c r="BI168" s="134">
        <f t="shared" si="28"/>
        <v>0</v>
      </c>
      <c r="BJ168" s="13" t="s">
        <v>76</v>
      </c>
      <c r="BK168" s="134">
        <f t="shared" si="29"/>
        <v>0</v>
      </c>
      <c r="BL168" s="13" t="s">
        <v>178</v>
      </c>
      <c r="BM168" s="133" t="s">
        <v>292</v>
      </c>
    </row>
    <row r="169" spans="2:65" s="1" customFormat="1" ht="16.5" customHeight="1" x14ac:dyDescent="0.2">
      <c r="B169" s="122"/>
      <c r="C169" s="123" t="s">
        <v>293</v>
      </c>
      <c r="D169" s="123" t="s">
        <v>153</v>
      </c>
      <c r="E169" s="124" t="s">
        <v>1262</v>
      </c>
      <c r="F169" s="125" t="s">
        <v>1263</v>
      </c>
      <c r="G169" s="126" t="s">
        <v>817</v>
      </c>
      <c r="H169" s="127">
        <v>1</v>
      </c>
      <c r="I169" s="128"/>
      <c r="J169" s="128">
        <f t="shared" si="20"/>
        <v>0</v>
      </c>
      <c r="K169" s="125" t="s">
        <v>1</v>
      </c>
      <c r="L169" s="25"/>
      <c r="M169" s="129" t="s">
        <v>1</v>
      </c>
      <c r="N169" s="130" t="s">
        <v>34</v>
      </c>
      <c r="O169" s="131">
        <v>0</v>
      </c>
      <c r="P169" s="131">
        <f t="shared" si="21"/>
        <v>0</v>
      </c>
      <c r="Q169" s="131">
        <v>0</v>
      </c>
      <c r="R169" s="131">
        <f t="shared" si="22"/>
        <v>0</v>
      </c>
      <c r="S169" s="131">
        <v>0</v>
      </c>
      <c r="T169" s="132">
        <f t="shared" si="23"/>
        <v>0</v>
      </c>
      <c r="AR169" s="133" t="s">
        <v>178</v>
      </c>
      <c r="AT169" s="133" t="s">
        <v>153</v>
      </c>
      <c r="AU169" s="133" t="s">
        <v>76</v>
      </c>
      <c r="AY169" s="13" t="s">
        <v>152</v>
      </c>
      <c r="BE169" s="134">
        <f t="shared" si="24"/>
        <v>0</v>
      </c>
      <c r="BF169" s="134">
        <f t="shared" si="25"/>
        <v>0</v>
      </c>
      <c r="BG169" s="134">
        <f t="shared" si="26"/>
        <v>0</v>
      </c>
      <c r="BH169" s="134">
        <f t="shared" si="27"/>
        <v>0</v>
      </c>
      <c r="BI169" s="134">
        <f t="shared" si="28"/>
        <v>0</v>
      </c>
      <c r="BJ169" s="13" t="s">
        <v>76</v>
      </c>
      <c r="BK169" s="134">
        <f t="shared" si="29"/>
        <v>0</v>
      </c>
      <c r="BL169" s="13" t="s">
        <v>178</v>
      </c>
      <c r="BM169" s="133" t="s">
        <v>295</v>
      </c>
    </row>
    <row r="170" spans="2:65" s="1" customFormat="1" ht="16.5" customHeight="1" x14ac:dyDescent="0.2">
      <c r="B170" s="122"/>
      <c r="C170" s="123" t="s">
        <v>225</v>
      </c>
      <c r="D170" s="123" t="s">
        <v>153</v>
      </c>
      <c r="E170" s="124" t="s">
        <v>1264</v>
      </c>
      <c r="F170" s="125" t="s">
        <v>1265</v>
      </c>
      <c r="G170" s="126" t="s">
        <v>817</v>
      </c>
      <c r="H170" s="127">
        <v>1</v>
      </c>
      <c r="I170" s="128"/>
      <c r="J170" s="128">
        <f t="shared" si="20"/>
        <v>0</v>
      </c>
      <c r="K170" s="125" t="s">
        <v>1</v>
      </c>
      <c r="L170" s="25"/>
      <c r="M170" s="129" t="s">
        <v>1</v>
      </c>
      <c r="N170" s="130" t="s">
        <v>34</v>
      </c>
      <c r="O170" s="131">
        <v>0</v>
      </c>
      <c r="P170" s="131">
        <f t="shared" si="21"/>
        <v>0</v>
      </c>
      <c r="Q170" s="131">
        <v>0</v>
      </c>
      <c r="R170" s="131">
        <f t="shared" si="22"/>
        <v>0</v>
      </c>
      <c r="S170" s="131">
        <v>0</v>
      </c>
      <c r="T170" s="132">
        <f t="shared" si="23"/>
        <v>0</v>
      </c>
      <c r="AR170" s="133" t="s">
        <v>178</v>
      </c>
      <c r="AT170" s="133" t="s">
        <v>153</v>
      </c>
      <c r="AU170" s="133" t="s">
        <v>76</v>
      </c>
      <c r="AY170" s="13" t="s">
        <v>152</v>
      </c>
      <c r="BE170" s="134">
        <f t="shared" si="24"/>
        <v>0</v>
      </c>
      <c r="BF170" s="134">
        <f t="shared" si="25"/>
        <v>0</v>
      </c>
      <c r="BG170" s="134">
        <f t="shared" si="26"/>
        <v>0</v>
      </c>
      <c r="BH170" s="134">
        <f t="shared" si="27"/>
        <v>0</v>
      </c>
      <c r="BI170" s="134">
        <f t="shared" si="28"/>
        <v>0</v>
      </c>
      <c r="BJ170" s="13" t="s">
        <v>76</v>
      </c>
      <c r="BK170" s="134">
        <f t="shared" si="29"/>
        <v>0</v>
      </c>
      <c r="BL170" s="13" t="s">
        <v>178</v>
      </c>
      <c r="BM170" s="133" t="s">
        <v>297</v>
      </c>
    </row>
    <row r="171" spans="2:65" s="1" customFormat="1" ht="16.5" customHeight="1" x14ac:dyDescent="0.2">
      <c r="B171" s="122"/>
      <c r="C171" s="123" t="s">
        <v>298</v>
      </c>
      <c r="D171" s="123" t="s">
        <v>153</v>
      </c>
      <c r="E171" s="124" t="s">
        <v>1266</v>
      </c>
      <c r="F171" s="125" t="s">
        <v>1267</v>
      </c>
      <c r="G171" s="126" t="s">
        <v>817</v>
      </c>
      <c r="H171" s="127">
        <v>1</v>
      </c>
      <c r="I171" s="128"/>
      <c r="J171" s="128">
        <f t="shared" si="20"/>
        <v>0</v>
      </c>
      <c r="K171" s="125" t="s">
        <v>1</v>
      </c>
      <c r="L171" s="25"/>
      <c r="M171" s="129" t="s">
        <v>1</v>
      </c>
      <c r="N171" s="130" t="s">
        <v>34</v>
      </c>
      <c r="O171" s="131">
        <v>0</v>
      </c>
      <c r="P171" s="131">
        <f t="shared" si="21"/>
        <v>0</v>
      </c>
      <c r="Q171" s="131">
        <v>0</v>
      </c>
      <c r="R171" s="131">
        <f t="shared" si="22"/>
        <v>0</v>
      </c>
      <c r="S171" s="131">
        <v>0</v>
      </c>
      <c r="T171" s="132">
        <f t="shared" si="23"/>
        <v>0</v>
      </c>
      <c r="AR171" s="133" t="s">
        <v>178</v>
      </c>
      <c r="AT171" s="133" t="s">
        <v>153</v>
      </c>
      <c r="AU171" s="133" t="s">
        <v>76</v>
      </c>
      <c r="AY171" s="13" t="s">
        <v>152</v>
      </c>
      <c r="BE171" s="134">
        <f t="shared" si="24"/>
        <v>0</v>
      </c>
      <c r="BF171" s="134">
        <f t="shared" si="25"/>
        <v>0</v>
      </c>
      <c r="BG171" s="134">
        <f t="shared" si="26"/>
        <v>0</v>
      </c>
      <c r="BH171" s="134">
        <f t="shared" si="27"/>
        <v>0</v>
      </c>
      <c r="BI171" s="134">
        <f t="shared" si="28"/>
        <v>0</v>
      </c>
      <c r="BJ171" s="13" t="s">
        <v>76</v>
      </c>
      <c r="BK171" s="134">
        <f t="shared" si="29"/>
        <v>0</v>
      </c>
      <c r="BL171" s="13" t="s">
        <v>178</v>
      </c>
      <c r="BM171" s="133" t="s">
        <v>300</v>
      </c>
    </row>
    <row r="172" spans="2:65" s="1" customFormat="1" ht="16.5" customHeight="1" x14ac:dyDescent="0.2">
      <c r="B172" s="122"/>
      <c r="C172" s="123" t="s">
        <v>228</v>
      </c>
      <c r="D172" s="123" t="s">
        <v>153</v>
      </c>
      <c r="E172" s="124" t="s">
        <v>1268</v>
      </c>
      <c r="F172" s="125" t="s">
        <v>1269</v>
      </c>
      <c r="G172" s="126" t="s">
        <v>817</v>
      </c>
      <c r="H172" s="127">
        <v>1</v>
      </c>
      <c r="I172" s="128"/>
      <c r="J172" s="128">
        <f t="shared" si="20"/>
        <v>0</v>
      </c>
      <c r="K172" s="125" t="s">
        <v>1</v>
      </c>
      <c r="L172" s="25"/>
      <c r="M172" s="129" t="s">
        <v>1</v>
      </c>
      <c r="N172" s="130" t="s">
        <v>34</v>
      </c>
      <c r="O172" s="131">
        <v>0</v>
      </c>
      <c r="P172" s="131">
        <f t="shared" si="21"/>
        <v>0</v>
      </c>
      <c r="Q172" s="131">
        <v>0</v>
      </c>
      <c r="R172" s="131">
        <f t="shared" si="22"/>
        <v>0</v>
      </c>
      <c r="S172" s="131">
        <v>0</v>
      </c>
      <c r="T172" s="132">
        <f t="shared" si="23"/>
        <v>0</v>
      </c>
      <c r="AR172" s="133" t="s">
        <v>178</v>
      </c>
      <c r="AT172" s="133" t="s">
        <v>153</v>
      </c>
      <c r="AU172" s="133" t="s">
        <v>76</v>
      </c>
      <c r="AY172" s="13" t="s">
        <v>152</v>
      </c>
      <c r="BE172" s="134">
        <f t="shared" si="24"/>
        <v>0</v>
      </c>
      <c r="BF172" s="134">
        <f t="shared" si="25"/>
        <v>0</v>
      </c>
      <c r="BG172" s="134">
        <f t="shared" si="26"/>
        <v>0</v>
      </c>
      <c r="BH172" s="134">
        <f t="shared" si="27"/>
        <v>0</v>
      </c>
      <c r="BI172" s="134">
        <f t="shared" si="28"/>
        <v>0</v>
      </c>
      <c r="BJ172" s="13" t="s">
        <v>76</v>
      </c>
      <c r="BK172" s="134">
        <f t="shared" si="29"/>
        <v>0</v>
      </c>
      <c r="BL172" s="13" t="s">
        <v>178</v>
      </c>
      <c r="BM172" s="133" t="s">
        <v>302</v>
      </c>
    </row>
    <row r="173" spans="2:65" s="1" customFormat="1" ht="16.5" customHeight="1" x14ac:dyDescent="0.2">
      <c r="B173" s="122"/>
      <c r="C173" s="123" t="s">
        <v>303</v>
      </c>
      <c r="D173" s="123" t="s">
        <v>153</v>
      </c>
      <c r="E173" s="124" t="s">
        <v>1270</v>
      </c>
      <c r="F173" s="125" t="s">
        <v>1271</v>
      </c>
      <c r="G173" s="126" t="s">
        <v>817</v>
      </c>
      <c r="H173" s="127">
        <v>1</v>
      </c>
      <c r="I173" s="128"/>
      <c r="J173" s="128">
        <f t="shared" si="20"/>
        <v>0</v>
      </c>
      <c r="K173" s="125" t="s">
        <v>1</v>
      </c>
      <c r="L173" s="25"/>
      <c r="M173" s="129" t="s">
        <v>1</v>
      </c>
      <c r="N173" s="130" t="s">
        <v>34</v>
      </c>
      <c r="O173" s="131">
        <v>0</v>
      </c>
      <c r="P173" s="131">
        <f t="shared" si="21"/>
        <v>0</v>
      </c>
      <c r="Q173" s="131">
        <v>0</v>
      </c>
      <c r="R173" s="131">
        <f t="shared" si="22"/>
        <v>0</v>
      </c>
      <c r="S173" s="131">
        <v>0</v>
      </c>
      <c r="T173" s="132">
        <f t="shared" si="23"/>
        <v>0</v>
      </c>
      <c r="AR173" s="133" t="s">
        <v>178</v>
      </c>
      <c r="AT173" s="133" t="s">
        <v>153</v>
      </c>
      <c r="AU173" s="133" t="s">
        <v>76</v>
      </c>
      <c r="AY173" s="13" t="s">
        <v>152</v>
      </c>
      <c r="BE173" s="134">
        <f t="shared" si="24"/>
        <v>0</v>
      </c>
      <c r="BF173" s="134">
        <f t="shared" si="25"/>
        <v>0</v>
      </c>
      <c r="BG173" s="134">
        <f t="shared" si="26"/>
        <v>0</v>
      </c>
      <c r="BH173" s="134">
        <f t="shared" si="27"/>
        <v>0</v>
      </c>
      <c r="BI173" s="134">
        <f t="shared" si="28"/>
        <v>0</v>
      </c>
      <c r="BJ173" s="13" t="s">
        <v>76</v>
      </c>
      <c r="BK173" s="134">
        <f t="shared" si="29"/>
        <v>0</v>
      </c>
      <c r="BL173" s="13" t="s">
        <v>178</v>
      </c>
      <c r="BM173" s="133" t="s">
        <v>306</v>
      </c>
    </row>
    <row r="174" spans="2:65" s="1" customFormat="1" ht="16.5" customHeight="1" x14ac:dyDescent="0.2">
      <c r="B174" s="122"/>
      <c r="C174" s="123" t="s">
        <v>232</v>
      </c>
      <c r="D174" s="123" t="s">
        <v>153</v>
      </c>
      <c r="E174" s="124" t="s">
        <v>1272</v>
      </c>
      <c r="F174" s="125" t="s">
        <v>1273</v>
      </c>
      <c r="G174" s="126" t="s">
        <v>208</v>
      </c>
      <c r="H174" s="127">
        <v>0.60599999999999998</v>
      </c>
      <c r="I174" s="128"/>
      <c r="J174" s="128">
        <f t="shared" si="20"/>
        <v>0</v>
      </c>
      <c r="K174" s="125" t="s">
        <v>1</v>
      </c>
      <c r="L174" s="25"/>
      <c r="M174" s="129" t="s">
        <v>1</v>
      </c>
      <c r="N174" s="130" t="s">
        <v>34</v>
      </c>
      <c r="O174" s="131">
        <v>0</v>
      </c>
      <c r="P174" s="131">
        <f t="shared" si="21"/>
        <v>0</v>
      </c>
      <c r="Q174" s="131">
        <v>0</v>
      </c>
      <c r="R174" s="131">
        <f t="shared" si="22"/>
        <v>0</v>
      </c>
      <c r="S174" s="131">
        <v>0</v>
      </c>
      <c r="T174" s="132">
        <f t="shared" si="23"/>
        <v>0</v>
      </c>
      <c r="AR174" s="133" t="s">
        <v>178</v>
      </c>
      <c r="AT174" s="133" t="s">
        <v>153</v>
      </c>
      <c r="AU174" s="133" t="s">
        <v>76</v>
      </c>
      <c r="AY174" s="13" t="s">
        <v>152</v>
      </c>
      <c r="BE174" s="134">
        <f t="shared" si="24"/>
        <v>0</v>
      </c>
      <c r="BF174" s="134">
        <f t="shared" si="25"/>
        <v>0</v>
      </c>
      <c r="BG174" s="134">
        <f t="shared" si="26"/>
        <v>0</v>
      </c>
      <c r="BH174" s="134">
        <f t="shared" si="27"/>
        <v>0</v>
      </c>
      <c r="BI174" s="134">
        <f t="shared" si="28"/>
        <v>0</v>
      </c>
      <c r="BJ174" s="13" t="s">
        <v>76</v>
      </c>
      <c r="BK174" s="134">
        <f t="shared" si="29"/>
        <v>0</v>
      </c>
      <c r="BL174" s="13" t="s">
        <v>178</v>
      </c>
      <c r="BM174" s="133" t="s">
        <v>309</v>
      </c>
    </row>
    <row r="175" spans="2:65" s="1" customFormat="1" ht="16.5" customHeight="1" x14ac:dyDescent="0.2">
      <c r="B175" s="122"/>
      <c r="C175" s="123" t="s">
        <v>310</v>
      </c>
      <c r="D175" s="123" t="s">
        <v>153</v>
      </c>
      <c r="E175" s="124" t="s">
        <v>1274</v>
      </c>
      <c r="F175" s="125" t="s">
        <v>1275</v>
      </c>
      <c r="G175" s="126" t="s">
        <v>208</v>
      </c>
      <c r="H175" s="127">
        <v>0.60599999999999998</v>
      </c>
      <c r="I175" s="128"/>
      <c r="J175" s="128">
        <f t="shared" si="20"/>
        <v>0</v>
      </c>
      <c r="K175" s="125" t="s">
        <v>1</v>
      </c>
      <c r="L175" s="25"/>
      <c r="M175" s="129" t="s">
        <v>1</v>
      </c>
      <c r="N175" s="130" t="s">
        <v>34</v>
      </c>
      <c r="O175" s="131">
        <v>0</v>
      </c>
      <c r="P175" s="131">
        <f t="shared" si="21"/>
        <v>0</v>
      </c>
      <c r="Q175" s="131">
        <v>0</v>
      </c>
      <c r="R175" s="131">
        <f t="shared" si="22"/>
        <v>0</v>
      </c>
      <c r="S175" s="131">
        <v>0</v>
      </c>
      <c r="T175" s="132">
        <f t="shared" si="23"/>
        <v>0</v>
      </c>
      <c r="AR175" s="133" t="s">
        <v>178</v>
      </c>
      <c r="AT175" s="133" t="s">
        <v>153</v>
      </c>
      <c r="AU175" s="133" t="s">
        <v>76</v>
      </c>
      <c r="AY175" s="13" t="s">
        <v>152</v>
      </c>
      <c r="BE175" s="134">
        <f t="shared" si="24"/>
        <v>0</v>
      </c>
      <c r="BF175" s="134">
        <f t="shared" si="25"/>
        <v>0</v>
      </c>
      <c r="BG175" s="134">
        <f t="shared" si="26"/>
        <v>0</v>
      </c>
      <c r="BH175" s="134">
        <f t="shared" si="27"/>
        <v>0</v>
      </c>
      <c r="BI175" s="134">
        <f t="shared" si="28"/>
        <v>0</v>
      </c>
      <c r="BJ175" s="13" t="s">
        <v>76</v>
      </c>
      <c r="BK175" s="134">
        <f t="shared" si="29"/>
        <v>0</v>
      </c>
      <c r="BL175" s="13" t="s">
        <v>178</v>
      </c>
      <c r="BM175" s="133" t="s">
        <v>313</v>
      </c>
    </row>
    <row r="176" spans="2:65" s="1" customFormat="1" ht="16.5" customHeight="1" x14ac:dyDescent="0.2">
      <c r="B176" s="122"/>
      <c r="C176" s="123" t="s">
        <v>236</v>
      </c>
      <c r="D176" s="123" t="s">
        <v>153</v>
      </c>
      <c r="E176" s="124" t="s">
        <v>1276</v>
      </c>
      <c r="F176" s="125" t="s">
        <v>1277</v>
      </c>
      <c r="G176" s="126" t="s">
        <v>208</v>
      </c>
      <c r="H176" s="127">
        <v>0.60599999999999998</v>
      </c>
      <c r="I176" s="128"/>
      <c r="J176" s="128">
        <f t="shared" si="20"/>
        <v>0</v>
      </c>
      <c r="K176" s="125" t="s">
        <v>1</v>
      </c>
      <c r="L176" s="25"/>
      <c r="M176" s="129" t="s">
        <v>1</v>
      </c>
      <c r="N176" s="130" t="s">
        <v>34</v>
      </c>
      <c r="O176" s="131">
        <v>0</v>
      </c>
      <c r="P176" s="131">
        <f t="shared" si="21"/>
        <v>0</v>
      </c>
      <c r="Q176" s="131">
        <v>0</v>
      </c>
      <c r="R176" s="131">
        <f t="shared" si="22"/>
        <v>0</v>
      </c>
      <c r="S176" s="131">
        <v>0</v>
      </c>
      <c r="T176" s="132">
        <f t="shared" si="23"/>
        <v>0</v>
      </c>
      <c r="AR176" s="133" t="s">
        <v>178</v>
      </c>
      <c r="AT176" s="133" t="s">
        <v>153</v>
      </c>
      <c r="AU176" s="133" t="s">
        <v>76</v>
      </c>
      <c r="AY176" s="13" t="s">
        <v>152</v>
      </c>
      <c r="BE176" s="134">
        <f t="shared" si="24"/>
        <v>0</v>
      </c>
      <c r="BF176" s="134">
        <f t="shared" si="25"/>
        <v>0</v>
      </c>
      <c r="BG176" s="134">
        <f t="shared" si="26"/>
        <v>0</v>
      </c>
      <c r="BH176" s="134">
        <f t="shared" si="27"/>
        <v>0</v>
      </c>
      <c r="BI176" s="134">
        <f t="shared" si="28"/>
        <v>0</v>
      </c>
      <c r="BJ176" s="13" t="s">
        <v>76</v>
      </c>
      <c r="BK176" s="134">
        <f t="shared" si="29"/>
        <v>0</v>
      </c>
      <c r="BL176" s="13" t="s">
        <v>178</v>
      </c>
      <c r="BM176" s="133" t="s">
        <v>316</v>
      </c>
    </row>
    <row r="177" spans="2:65" s="1" customFormat="1" ht="21.75" customHeight="1" x14ac:dyDescent="0.2">
      <c r="B177" s="122"/>
      <c r="C177" s="123" t="s">
        <v>317</v>
      </c>
      <c r="D177" s="123" t="s">
        <v>153</v>
      </c>
      <c r="E177" s="124" t="s">
        <v>1278</v>
      </c>
      <c r="F177" s="125" t="s">
        <v>1279</v>
      </c>
      <c r="G177" s="126" t="s">
        <v>208</v>
      </c>
      <c r="H177" s="127">
        <v>5.4539999999999997</v>
      </c>
      <c r="I177" s="128"/>
      <c r="J177" s="128">
        <f t="shared" si="20"/>
        <v>0</v>
      </c>
      <c r="K177" s="125" t="s">
        <v>1</v>
      </c>
      <c r="L177" s="25"/>
      <c r="M177" s="129" t="s">
        <v>1</v>
      </c>
      <c r="N177" s="130" t="s">
        <v>34</v>
      </c>
      <c r="O177" s="131">
        <v>0</v>
      </c>
      <c r="P177" s="131">
        <f t="shared" si="21"/>
        <v>0</v>
      </c>
      <c r="Q177" s="131">
        <v>0</v>
      </c>
      <c r="R177" s="131">
        <f t="shared" si="22"/>
        <v>0</v>
      </c>
      <c r="S177" s="131">
        <v>0</v>
      </c>
      <c r="T177" s="132">
        <f t="shared" si="23"/>
        <v>0</v>
      </c>
      <c r="AR177" s="133" t="s">
        <v>178</v>
      </c>
      <c r="AT177" s="133" t="s">
        <v>153</v>
      </c>
      <c r="AU177" s="133" t="s">
        <v>76</v>
      </c>
      <c r="AY177" s="13" t="s">
        <v>152</v>
      </c>
      <c r="BE177" s="134">
        <f t="shared" si="24"/>
        <v>0</v>
      </c>
      <c r="BF177" s="134">
        <f t="shared" si="25"/>
        <v>0</v>
      </c>
      <c r="BG177" s="134">
        <f t="shared" si="26"/>
        <v>0</v>
      </c>
      <c r="BH177" s="134">
        <f t="shared" si="27"/>
        <v>0</v>
      </c>
      <c r="BI177" s="134">
        <f t="shared" si="28"/>
        <v>0</v>
      </c>
      <c r="BJ177" s="13" t="s">
        <v>76</v>
      </c>
      <c r="BK177" s="134">
        <f t="shared" si="29"/>
        <v>0</v>
      </c>
      <c r="BL177" s="13" t="s">
        <v>178</v>
      </c>
      <c r="BM177" s="133" t="s">
        <v>319</v>
      </c>
    </row>
    <row r="178" spans="2:65" s="10" customFormat="1" ht="25.9" customHeight="1" x14ac:dyDescent="0.2">
      <c r="B178" s="113"/>
      <c r="D178" s="114" t="s">
        <v>68</v>
      </c>
      <c r="E178" s="115" t="s">
        <v>1280</v>
      </c>
      <c r="F178" s="115" t="s">
        <v>1281</v>
      </c>
      <c r="J178" s="116">
        <f>BK178</f>
        <v>0</v>
      </c>
      <c r="L178" s="113"/>
      <c r="M178" s="117"/>
      <c r="P178" s="118">
        <f>SUM(P179:P196)</f>
        <v>0</v>
      </c>
      <c r="R178" s="118">
        <f>SUM(R179:R196)</f>
        <v>0</v>
      </c>
      <c r="T178" s="119">
        <f>SUM(T179:T196)</f>
        <v>0</v>
      </c>
      <c r="AR178" s="114" t="s">
        <v>78</v>
      </c>
      <c r="AT178" s="120" t="s">
        <v>68</v>
      </c>
      <c r="AU178" s="120" t="s">
        <v>69</v>
      </c>
      <c r="AY178" s="114" t="s">
        <v>152</v>
      </c>
      <c r="BK178" s="121">
        <f>SUM(BK179:BK196)</f>
        <v>0</v>
      </c>
    </row>
    <row r="179" spans="2:65" s="1" customFormat="1" ht="16.5" customHeight="1" x14ac:dyDescent="0.2">
      <c r="B179" s="122"/>
      <c r="C179" s="123" t="s">
        <v>239</v>
      </c>
      <c r="D179" s="123" t="s">
        <v>153</v>
      </c>
      <c r="E179" s="124" t="s">
        <v>1282</v>
      </c>
      <c r="F179" s="125" t="s">
        <v>1283</v>
      </c>
      <c r="G179" s="126" t="s">
        <v>198</v>
      </c>
      <c r="H179" s="127">
        <v>48.4</v>
      </c>
      <c r="I179" s="128"/>
      <c r="J179" s="128">
        <f t="shared" ref="J179:J196" si="30">ROUND(I179*H179,2)</f>
        <v>0</v>
      </c>
      <c r="K179" s="125" t="s">
        <v>1</v>
      </c>
      <c r="L179" s="25"/>
      <c r="M179" s="129" t="s">
        <v>1</v>
      </c>
      <c r="N179" s="130" t="s">
        <v>34</v>
      </c>
      <c r="O179" s="131">
        <v>0</v>
      </c>
      <c r="P179" s="131">
        <f t="shared" ref="P179:P196" si="31">O179*H179</f>
        <v>0</v>
      </c>
      <c r="Q179" s="131">
        <v>0</v>
      </c>
      <c r="R179" s="131">
        <f t="shared" ref="R179:R196" si="32">Q179*H179</f>
        <v>0</v>
      </c>
      <c r="S179" s="131">
        <v>0</v>
      </c>
      <c r="T179" s="132">
        <f t="shared" ref="T179:T196" si="33">S179*H179</f>
        <v>0</v>
      </c>
      <c r="AR179" s="133" t="s">
        <v>178</v>
      </c>
      <c r="AT179" s="133" t="s">
        <v>153</v>
      </c>
      <c r="AU179" s="133" t="s">
        <v>76</v>
      </c>
      <c r="AY179" s="13" t="s">
        <v>152</v>
      </c>
      <c r="BE179" s="134">
        <f t="shared" ref="BE179:BE196" si="34">IF(N179="základní",J179,0)</f>
        <v>0</v>
      </c>
      <c r="BF179" s="134">
        <f t="shared" ref="BF179:BF196" si="35">IF(N179="snížená",J179,0)</f>
        <v>0</v>
      </c>
      <c r="BG179" s="134">
        <f t="shared" ref="BG179:BG196" si="36">IF(N179="zákl. přenesená",J179,0)</f>
        <v>0</v>
      </c>
      <c r="BH179" s="134">
        <f t="shared" ref="BH179:BH196" si="37">IF(N179="sníž. přenesená",J179,0)</f>
        <v>0</v>
      </c>
      <c r="BI179" s="134">
        <f t="shared" ref="BI179:BI196" si="38">IF(N179="nulová",J179,0)</f>
        <v>0</v>
      </c>
      <c r="BJ179" s="13" t="s">
        <v>76</v>
      </c>
      <c r="BK179" s="134">
        <f t="shared" ref="BK179:BK196" si="39">ROUND(I179*H179,2)</f>
        <v>0</v>
      </c>
      <c r="BL179" s="13" t="s">
        <v>178</v>
      </c>
      <c r="BM179" s="133" t="s">
        <v>321</v>
      </c>
    </row>
    <row r="180" spans="2:65" s="1" customFormat="1" ht="16.5" customHeight="1" x14ac:dyDescent="0.2">
      <c r="B180" s="122"/>
      <c r="C180" s="123" t="s">
        <v>322</v>
      </c>
      <c r="D180" s="123" t="s">
        <v>153</v>
      </c>
      <c r="E180" s="124" t="s">
        <v>1284</v>
      </c>
      <c r="F180" s="125" t="s">
        <v>1285</v>
      </c>
      <c r="G180" s="126" t="s">
        <v>198</v>
      </c>
      <c r="H180" s="127">
        <v>107.8</v>
      </c>
      <c r="I180" s="128"/>
      <c r="J180" s="128">
        <f t="shared" si="30"/>
        <v>0</v>
      </c>
      <c r="K180" s="125" t="s">
        <v>1</v>
      </c>
      <c r="L180" s="25"/>
      <c r="M180" s="129" t="s">
        <v>1</v>
      </c>
      <c r="N180" s="130" t="s">
        <v>34</v>
      </c>
      <c r="O180" s="131">
        <v>0</v>
      </c>
      <c r="P180" s="131">
        <f t="shared" si="31"/>
        <v>0</v>
      </c>
      <c r="Q180" s="131">
        <v>0</v>
      </c>
      <c r="R180" s="131">
        <f t="shared" si="32"/>
        <v>0</v>
      </c>
      <c r="S180" s="131">
        <v>0</v>
      </c>
      <c r="T180" s="132">
        <f t="shared" si="33"/>
        <v>0</v>
      </c>
      <c r="AR180" s="133" t="s">
        <v>178</v>
      </c>
      <c r="AT180" s="133" t="s">
        <v>153</v>
      </c>
      <c r="AU180" s="133" t="s">
        <v>76</v>
      </c>
      <c r="AY180" s="13" t="s">
        <v>152</v>
      </c>
      <c r="BE180" s="134">
        <f t="shared" si="34"/>
        <v>0</v>
      </c>
      <c r="BF180" s="134">
        <f t="shared" si="35"/>
        <v>0</v>
      </c>
      <c r="BG180" s="134">
        <f t="shared" si="36"/>
        <v>0</v>
      </c>
      <c r="BH180" s="134">
        <f t="shared" si="37"/>
        <v>0</v>
      </c>
      <c r="BI180" s="134">
        <f t="shared" si="38"/>
        <v>0</v>
      </c>
      <c r="BJ180" s="13" t="s">
        <v>76</v>
      </c>
      <c r="BK180" s="134">
        <f t="shared" si="39"/>
        <v>0</v>
      </c>
      <c r="BL180" s="13" t="s">
        <v>178</v>
      </c>
      <c r="BM180" s="133" t="s">
        <v>324</v>
      </c>
    </row>
    <row r="181" spans="2:65" s="1" customFormat="1" ht="16.5" customHeight="1" x14ac:dyDescent="0.2">
      <c r="B181" s="122"/>
      <c r="C181" s="123" t="s">
        <v>243</v>
      </c>
      <c r="D181" s="123" t="s">
        <v>153</v>
      </c>
      <c r="E181" s="124" t="s">
        <v>1286</v>
      </c>
      <c r="F181" s="125" t="s">
        <v>1287</v>
      </c>
      <c r="G181" s="126" t="s">
        <v>198</v>
      </c>
      <c r="H181" s="127">
        <v>86.9</v>
      </c>
      <c r="I181" s="128"/>
      <c r="J181" s="128">
        <f t="shared" si="30"/>
        <v>0</v>
      </c>
      <c r="K181" s="125" t="s">
        <v>1</v>
      </c>
      <c r="L181" s="25"/>
      <c r="M181" s="129" t="s">
        <v>1</v>
      </c>
      <c r="N181" s="130" t="s">
        <v>34</v>
      </c>
      <c r="O181" s="131">
        <v>0</v>
      </c>
      <c r="P181" s="131">
        <f t="shared" si="31"/>
        <v>0</v>
      </c>
      <c r="Q181" s="131">
        <v>0</v>
      </c>
      <c r="R181" s="131">
        <f t="shared" si="32"/>
        <v>0</v>
      </c>
      <c r="S181" s="131">
        <v>0</v>
      </c>
      <c r="T181" s="132">
        <f t="shared" si="33"/>
        <v>0</v>
      </c>
      <c r="AR181" s="133" t="s">
        <v>178</v>
      </c>
      <c r="AT181" s="133" t="s">
        <v>153</v>
      </c>
      <c r="AU181" s="133" t="s">
        <v>76</v>
      </c>
      <c r="AY181" s="13" t="s">
        <v>152</v>
      </c>
      <c r="BE181" s="134">
        <f t="shared" si="34"/>
        <v>0</v>
      </c>
      <c r="BF181" s="134">
        <f t="shared" si="35"/>
        <v>0</v>
      </c>
      <c r="BG181" s="134">
        <f t="shared" si="36"/>
        <v>0</v>
      </c>
      <c r="BH181" s="134">
        <f t="shared" si="37"/>
        <v>0</v>
      </c>
      <c r="BI181" s="134">
        <f t="shared" si="38"/>
        <v>0</v>
      </c>
      <c r="BJ181" s="13" t="s">
        <v>76</v>
      </c>
      <c r="BK181" s="134">
        <f t="shared" si="39"/>
        <v>0</v>
      </c>
      <c r="BL181" s="13" t="s">
        <v>178</v>
      </c>
      <c r="BM181" s="133" t="s">
        <v>326</v>
      </c>
    </row>
    <row r="182" spans="2:65" s="1" customFormat="1" ht="16.5" customHeight="1" x14ac:dyDescent="0.2">
      <c r="B182" s="122"/>
      <c r="C182" s="123" t="s">
        <v>258</v>
      </c>
      <c r="D182" s="123" t="s">
        <v>153</v>
      </c>
      <c r="E182" s="124" t="s">
        <v>1288</v>
      </c>
      <c r="F182" s="125" t="s">
        <v>1289</v>
      </c>
      <c r="G182" s="126" t="s">
        <v>198</v>
      </c>
      <c r="H182" s="127">
        <v>17.600000000000001</v>
      </c>
      <c r="I182" s="128"/>
      <c r="J182" s="128">
        <f t="shared" si="30"/>
        <v>0</v>
      </c>
      <c r="K182" s="125" t="s">
        <v>1</v>
      </c>
      <c r="L182" s="25"/>
      <c r="M182" s="129" t="s">
        <v>1</v>
      </c>
      <c r="N182" s="130" t="s">
        <v>34</v>
      </c>
      <c r="O182" s="131">
        <v>0</v>
      </c>
      <c r="P182" s="131">
        <f t="shared" si="31"/>
        <v>0</v>
      </c>
      <c r="Q182" s="131">
        <v>0</v>
      </c>
      <c r="R182" s="131">
        <f t="shared" si="32"/>
        <v>0</v>
      </c>
      <c r="S182" s="131">
        <v>0</v>
      </c>
      <c r="T182" s="132">
        <f t="shared" si="33"/>
        <v>0</v>
      </c>
      <c r="AR182" s="133" t="s">
        <v>178</v>
      </c>
      <c r="AT182" s="133" t="s">
        <v>153</v>
      </c>
      <c r="AU182" s="133" t="s">
        <v>76</v>
      </c>
      <c r="AY182" s="13" t="s">
        <v>152</v>
      </c>
      <c r="BE182" s="134">
        <f t="shared" si="34"/>
        <v>0</v>
      </c>
      <c r="BF182" s="134">
        <f t="shared" si="35"/>
        <v>0</v>
      </c>
      <c r="BG182" s="134">
        <f t="shared" si="36"/>
        <v>0</v>
      </c>
      <c r="BH182" s="134">
        <f t="shared" si="37"/>
        <v>0</v>
      </c>
      <c r="BI182" s="134">
        <f t="shared" si="38"/>
        <v>0</v>
      </c>
      <c r="BJ182" s="13" t="s">
        <v>76</v>
      </c>
      <c r="BK182" s="134">
        <f t="shared" si="39"/>
        <v>0</v>
      </c>
      <c r="BL182" s="13" t="s">
        <v>178</v>
      </c>
      <c r="BM182" s="133" t="s">
        <v>331</v>
      </c>
    </row>
    <row r="183" spans="2:65" s="1" customFormat="1" ht="16.5" customHeight="1" x14ac:dyDescent="0.2">
      <c r="B183" s="122"/>
      <c r="C183" s="123" t="s">
        <v>246</v>
      </c>
      <c r="D183" s="123" t="s">
        <v>153</v>
      </c>
      <c r="E183" s="124" t="s">
        <v>1290</v>
      </c>
      <c r="F183" s="125" t="s">
        <v>1291</v>
      </c>
      <c r="G183" s="126" t="s">
        <v>198</v>
      </c>
      <c r="H183" s="127">
        <v>24.2</v>
      </c>
      <c r="I183" s="128"/>
      <c r="J183" s="128">
        <f t="shared" si="30"/>
        <v>0</v>
      </c>
      <c r="K183" s="125" t="s">
        <v>1</v>
      </c>
      <c r="L183" s="25"/>
      <c r="M183" s="129" t="s">
        <v>1</v>
      </c>
      <c r="N183" s="130" t="s">
        <v>34</v>
      </c>
      <c r="O183" s="131">
        <v>0</v>
      </c>
      <c r="P183" s="131">
        <f t="shared" si="31"/>
        <v>0</v>
      </c>
      <c r="Q183" s="131">
        <v>0</v>
      </c>
      <c r="R183" s="131">
        <f t="shared" si="32"/>
        <v>0</v>
      </c>
      <c r="S183" s="131">
        <v>0</v>
      </c>
      <c r="T183" s="132">
        <f t="shared" si="33"/>
        <v>0</v>
      </c>
      <c r="AR183" s="133" t="s">
        <v>178</v>
      </c>
      <c r="AT183" s="133" t="s">
        <v>153</v>
      </c>
      <c r="AU183" s="133" t="s">
        <v>76</v>
      </c>
      <c r="AY183" s="13" t="s">
        <v>152</v>
      </c>
      <c r="BE183" s="134">
        <f t="shared" si="34"/>
        <v>0</v>
      </c>
      <c r="BF183" s="134">
        <f t="shared" si="35"/>
        <v>0</v>
      </c>
      <c r="BG183" s="134">
        <f t="shared" si="36"/>
        <v>0</v>
      </c>
      <c r="BH183" s="134">
        <f t="shared" si="37"/>
        <v>0</v>
      </c>
      <c r="BI183" s="134">
        <f t="shared" si="38"/>
        <v>0</v>
      </c>
      <c r="BJ183" s="13" t="s">
        <v>76</v>
      </c>
      <c r="BK183" s="134">
        <f t="shared" si="39"/>
        <v>0</v>
      </c>
      <c r="BL183" s="13" t="s">
        <v>178</v>
      </c>
      <c r="BM183" s="133" t="s">
        <v>334</v>
      </c>
    </row>
    <row r="184" spans="2:65" s="1" customFormat="1" ht="16.5" customHeight="1" x14ac:dyDescent="0.2">
      <c r="B184" s="122"/>
      <c r="C184" s="123" t="s">
        <v>335</v>
      </c>
      <c r="D184" s="123" t="s">
        <v>153</v>
      </c>
      <c r="E184" s="124" t="s">
        <v>1292</v>
      </c>
      <c r="F184" s="125" t="s">
        <v>1293</v>
      </c>
      <c r="G184" s="126" t="s">
        <v>198</v>
      </c>
      <c r="H184" s="127">
        <v>35.200000000000003</v>
      </c>
      <c r="I184" s="128"/>
      <c r="J184" s="128">
        <f t="shared" si="30"/>
        <v>0</v>
      </c>
      <c r="K184" s="125" t="s">
        <v>1</v>
      </c>
      <c r="L184" s="25"/>
      <c r="M184" s="129" t="s">
        <v>1</v>
      </c>
      <c r="N184" s="130" t="s">
        <v>34</v>
      </c>
      <c r="O184" s="131">
        <v>0</v>
      </c>
      <c r="P184" s="131">
        <f t="shared" si="31"/>
        <v>0</v>
      </c>
      <c r="Q184" s="131">
        <v>0</v>
      </c>
      <c r="R184" s="131">
        <f t="shared" si="32"/>
        <v>0</v>
      </c>
      <c r="S184" s="131">
        <v>0</v>
      </c>
      <c r="T184" s="132">
        <f t="shared" si="33"/>
        <v>0</v>
      </c>
      <c r="AR184" s="133" t="s">
        <v>178</v>
      </c>
      <c r="AT184" s="133" t="s">
        <v>153</v>
      </c>
      <c r="AU184" s="133" t="s">
        <v>76</v>
      </c>
      <c r="AY184" s="13" t="s">
        <v>152</v>
      </c>
      <c r="BE184" s="134">
        <f t="shared" si="34"/>
        <v>0</v>
      </c>
      <c r="BF184" s="134">
        <f t="shared" si="35"/>
        <v>0</v>
      </c>
      <c r="BG184" s="134">
        <f t="shared" si="36"/>
        <v>0</v>
      </c>
      <c r="BH184" s="134">
        <f t="shared" si="37"/>
        <v>0</v>
      </c>
      <c r="BI184" s="134">
        <f t="shared" si="38"/>
        <v>0</v>
      </c>
      <c r="BJ184" s="13" t="s">
        <v>76</v>
      </c>
      <c r="BK184" s="134">
        <f t="shared" si="39"/>
        <v>0</v>
      </c>
      <c r="BL184" s="13" t="s">
        <v>178</v>
      </c>
      <c r="BM184" s="133" t="s">
        <v>338</v>
      </c>
    </row>
    <row r="185" spans="2:65" s="1" customFormat="1" ht="16.5" customHeight="1" x14ac:dyDescent="0.2">
      <c r="B185" s="122"/>
      <c r="C185" s="123" t="s">
        <v>249</v>
      </c>
      <c r="D185" s="123" t="s">
        <v>153</v>
      </c>
      <c r="E185" s="124" t="s">
        <v>1294</v>
      </c>
      <c r="F185" s="125" t="s">
        <v>1295</v>
      </c>
      <c r="G185" s="126" t="s">
        <v>683</v>
      </c>
      <c r="H185" s="127">
        <v>14</v>
      </c>
      <c r="I185" s="128"/>
      <c r="J185" s="128">
        <f t="shared" si="30"/>
        <v>0</v>
      </c>
      <c r="K185" s="125" t="s">
        <v>1</v>
      </c>
      <c r="L185" s="25"/>
      <c r="M185" s="129" t="s">
        <v>1</v>
      </c>
      <c r="N185" s="130" t="s">
        <v>34</v>
      </c>
      <c r="O185" s="131">
        <v>0</v>
      </c>
      <c r="P185" s="131">
        <f t="shared" si="31"/>
        <v>0</v>
      </c>
      <c r="Q185" s="131">
        <v>0</v>
      </c>
      <c r="R185" s="131">
        <f t="shared" si="32"/>
        <v>0</v>
      </c>
      <c r="S185" s="131">
        <v>0</v>
      </c>
      <c r="T185" s="132">
        <f t="shared" si="33"/>
        <v>0</v>
      </c>
      <c r="AR185" s="133" t="s">
        <v>178</v>
      </c>
      <c r="AT185" s="133" t="s">
        <v>153</v>
      </c>
      <c r="AU185" s="133" t="s">
        <v>76</v>
      </c>
      <c r="AY185" s="13" t="s">
        <v>152</v>
      </c>
      <c r="BE185" s="134">
        <f t="shared" si="34"/>
        <v>0</v>
      </c>
      <c r="BF185" s="134">
        <f t="shared" si="35"/>
        <v>0</v>
      </c>
      <c r="BG185" s="134">
        <f t="shared" si="36"/>
        <v>0</v>
      </c>
      <c r="BH185" s="134">
        <f t="shared" si="37"/>
        <v>0</v>
      </c>
      <c r="BI185" s="134">
        <f t="shared" si="38"/>
        <v>0</v>
      </c>
      <c r="BJ185" s="13" t="s">
        <v>76</v>
      </c>
      <c r="BK185" s="134">
        <f t="shared" si="39"/>
        <v>0</v>
      </c>
      <c r="BL185" s="13" t="s">
        <v>178</v>
      </c>
      <c r="BM185" s="133" t="s">
        <v>341</v>
      </c>
    </row>
    <row r="186" spans="2:65" s="1" customFormat="1" ht="16.5" customHeight="1" x14ac:dyDescent="0.2">
      <c r="B186" s="122"/>
      <c r="C186" s="123" t="s">
        <v>342</v>
      </c>
      <c r="D186" s="123" t="s">
        <v>153</v>
      </c>
      <c r="E186" s="124" t="s">
        <v>1296</v>
      </c>
      <c r="F186" s="125" t="s">
        <v>1297</v>
      </c>
      <c r="G186" s="126" t="s">
        <v>683</v>
      </c>
      <c r="H186" s="127">
        <v>26</v>
      </c>
      <c r="I186" s="128"/>
      <c r="J186" s="128">
        <f t="shared" si="30"/>
        <v>0</v>
      </c>
      <c r="K186" s="125" t="s">
        <v>1</v>
      </c>
      <c r="L186" s="25"/>
      <c r="M186" s="129" t="s">
        <v>1</v>
      </c>
      <c r="N186" s="130" t="s">
        <v>34</v>
      </c>
      <c r="O186" s="131">
        <v>0</v>
      </c>
      <c r="P186" s="131">
        <f t="shared" si="31"/>
        <v>0</v>
      </c>
      <c r="Q186" s="131">
        <v>0</v>
      </c>
      <c r="R186" s="131">
        <f t="shared" si="32"/>
        <v>0</v>
      </c>
      <c r="S186" s="131">
        <v>0</v>
      </c>
      <c r="T186" s="132">
        <f t="shared" si="33"/>
        <v>0</v>
      </c>
      <c r="AR186" s="133" t="s">
        <v>178</v>
      </c>
      <c r="AT186" s="133" t="s">
        <v>153</v>
      </c>
      <c r="AU186" s="133" t="s">
        <v>76</v>
      </c>
      <c r="AY186" s="13" t="s">
        <v>152</v>
      </c>
      <c r="BE186" s="134">
        <f t="shared" si="34"/>
        <v>0</v>
      </c>
      <c r="BF186" s="134">
        <f t="shared" si="35"/>
        <v>0</v>
      </c>
      <c r="BG186" s="134">
        <f t="shared" si="36"/>
        <v>0</v>
      </c>
      <c r="BH186" s="134">
        <f t="shared" si="37"/>
        <v>0</v>
      </c>
      <c r="BI186" s="134">
        <f t="shared" si="38"/>
        <v>0</v>
      </c>
      <c r="BJ186" s="13" t="s">
        <v>76</v>
      </c>
      <c r="BK186" s="134">
        <f t="shared" si="39"/>
        <v>0</v>
      </c>
      <c r="BL186" s="13" t="s">
        <v>178</v>
      </c>
      <c r="BM186" s="133" t="s">
        <v>345</v>
      </c>
    </row>
    <row r="187" spans="2:65" s="1" customFormat="1" ht="16.5" customHeight="1" x14ac:dyDescent="0.2">
      <c r="B187" s="122"/>
      <c r="C187" s="123" t="s">
        <v>252</v>
      </c>
      <c r="D187" s="123" t="s">
        <v>153</v>
      </c>
      <c r="E187" s="124" t="s">
        <v>1298</v>
      </c>
      <c r="F187" s="125" t="s">
        <v>1299</v>
      </c>
      <c r="G187" s="126" t="s">
        <v>683</v>
      </c>
      <c r="H187" s="127">
        <v>2</v>
      </c>
      <c r="I187" s="128"/>
      <c r="J187" s="128">
        <f t="shared" si="30"/>
        <v>0</v>
      </c>
      <c r="K187" s="125" t="s">
        <v>1</v>
      </c>
      <c r="L187" s="25"/>
      <c r="M187" s="129" t="s">
        <v>1</v>
      </c>
      <c r="N187" s="130" t="s">
        <v>34</v>
      </c>
      <c r="O187" s="131">
        <v>0</v>
      </c>
      <c r="P187" s="131">
        <f t="shared" si="31"/>
        <v>0</v>
      </c>
      <c r="Q187" s="131">
        <v>0</v>
      </c>
      <c r="R187" s="131">
        <f t="shared" si="32"/>
        <v>0</v>
      </c>
      <c r="S187" s="131">
        <v>0</v>
      </c>
      <c r="T187" s="132">
        <f t="shared" si="33"/>
        <v>0</v>
      </c>
      <c r="AR187" s="133" t="s">
        <v>178</v>
      </c>
      <c r="AT187" s="133" t="s">
        <v>153</v>
      </c>
      <c r="AU187" s="133" t="s">
        <v>76</v>
      </c>
      <c r="AY187" s="13" t="s">
        <v>152</v>
      </c>
      <c r="BE187" s="134">
        <f t="shared" si="34"/>
        <v>0</v>
      </c>
      <c r="BF187" s="134">
        <f t="shared" si="35"/>
        <v>0</v>
      </c>
      <c r="BG187" s="134">
        <f t="shared" si="36"/>
        <v>0</v>
      </c>
      <c r="BH187" s="134">
        <f t="shared" si="37"/>
        <v>0</v>
      </c>
      <c r="BI187" s="134">
        <f t="shared" si="38"/>
        <v>0</v>
      </c>
      <c r="BJ187" s="13" t="s">
        <v>76</v>
      </c>
      <c r="BK187" s="134">
        <f t="shared" si="39"/>
        <v>0</v>
      </c>
      <c r="BL187" s="13" t="s">
        <v>178</v>
      </c>
      <c r="BM187" s="133" t="s">
        <v>349</v>
      </c>
    </row>
    <row r="188" spans="2:65" s="1" customFormat="1" ht="16.5" customHeight="1" x14ac:dyDescent="0.2">
      <c r="B188" s="122"/>
      <c r="C188" s="123" t="s">
        <v>350</v>
      </c>
      <c r="D188" s="123" t="s">
        <v>153</v>
      </c>
      <c r="E188" s="124" t="s">
        <v>1300</v>
      </c>
      <c r="F188" s="125" t="s">
        <v>1301</v>
      </c>
      <c r="G188" s="126" t="s">
        <v>683</v>
      </c>
      <c r="H188" s="127">
        <v>2</v>
      </c>
      <c r="I188" s="128"/>
      <c r="J188" s="128">
        <f t="shared" si="30"/>
        <v>0</v>
      </c>
      <c r="K188" s="125" t="s">
        <v>1</v>
      </c>
      <c r="L188" s="25"/>
      <c r="M188" s="129" t="s">
        <v>1</v>
      </c>
      <c r="N188" s="130" t="s">
        <v>34</v>
      </c>
      <c r="O188" s="131">
        <v>0</v>
      </c>
      <c r="P188" s="131">
        <f t="shared" si="31"/>
        <v>0</v>
      </c>
      <c r="Q188" s="131">
        <v>0</v>
      </c>
      <c r="R188" s="131">
        <f t="shared" si="32"/>
        <v>0</v>
      </c>
      <c r="S188" s="131">
        <v>0</v>
      </c>
      <c r="T188" s="132">
        <f t="shared" si="33"/>
        <v>0</v>
      </c>
      <c r="AR188" s="133" t="s">
        <v>178</v>
      </c>
      <c r="AT188" s="133" t="s">
        <v>153</v>
      </c>
      <c r="AU188" s="133" t="s">
        <v>76</v>
      </c>
      <c r="AY188" s="13" t="s">
        <v>152</v>
      </c>
      <c r="BE188" s="134">
        <f t="shared" si="34"/>
        <v>0</v>
      </c>
      <c r="BF188" s="134">
        <f t="shared" si="35"/>
        <v>0</v>
      </c>
      <c r="BG188" s="134">
        <f t="shared" si="36"/>
        <v>0</v>
      </c>
      <c r="BH188" s="134">
        <f t="shared" si="37"/>
        <v>0</v>
      </c>
      <c r="BI188" s="134">
        <f t="shared" si="38"/>
        <v>0</v>
      </c>
      <c r="BJ188" s="13" t="s">
        <v>76</v>
      </c>
      <c r="BK188" s="134">
        <f t="shared" si="39"/>
        <v>0</v>
      </c>
      <c r="BL188" s="13" t="s">
        <v>178</v>
      </c>
      <c r="BM188" s="133" t="s">
        <v>353</v>
      </c>
    </row>
    <row r="189" spans="2:65" s="1" customFormat="1" ht="16.5" customHeight="1" x14ac:dyDescent="0.2">
      <c r="B189" s="122"/>
      <c r="C189" s="123" t="s">
        <v>257</v>
      </c>
      <c r="D189" s="123" t="s">
        <v>153</v>
      </c>
      <c r="E189" s="124" t="s">
        <v>1302</v>
      </c>
      <c r="F189" s="125" t="s">
        <v>1303</v>
      </c>
      <c r="G189" s="126" t="s">
        <v>198</v>
      </c>
      <c r="H189" s="127">
        <v>290</v>
      </c>
      <c r="I189" s="128"/>
      <c r="J189" s="128">
        <f t="shared" si="30"/>
        <v>0</v>
      </c>
      <c r="K189" s="125" t="s">
        <v>1</v>
      </c>
      <c r="L189" s="25"/>
      <c r="M189" s="129" t="s">
        <v>1</v>
      </c>
      <c r="N189" s="130" t="s">
        <v>34</v>
      </c>
      <c r="O189" s="131">
        <v>0</v>
      </c>
      <c r="P189" s="131">
        <f t="shared" si="31"/>
        <v>0</v>
      </c>
      <c r="Q189" s="131">
        <v>0</v>
      </c>
      <c r="R189" s="131">
        <f t="shared" si="32"/>
        <v>0</v>
      </c>
      <c r="S189" s="131">
        <v>0</v>
      </c>
      <c r="T189" s="132">
        <f t="shared" si="33"/>
        <v>0</v>
      </c>
      <c r="AR189" s="133" t="s">
        <v>178</v>
      </c>
      <c r="AT189" s="133" t="s">
        <v>153</v>
      </c>
      <c r="AU189" s="133" t="s">
        <v>76</v>
      </c>
      <c r="AY189" s="13" t="s">
        <v>152</v>
      </c>
      <c r="BE189" s="134">
        <f t="shared" si="34"/>
        <v>0</v>
      </c>
      <c r="BF189" s="134">
        <f t="shared" si="35"/>
        <v>0</v>
      </c>
      <c r="BG189" s="134">
        <f t="shared" si="36"/>
        <v>0</v>
      </c>
      <c r="BH189" s="134">
        <f t="shared" si="37"/>
        <v>0</v>
      </c>
      <c r="BI189" s="134">
        <f t="shared" si="38"/>
        <v>0</v>
      </c>
      <c r="BJ189" s="13" t="s">
        <v>76</v>
      </c>
      <c r="BK189" s="134">
        <f t="shared" si="39"/>
        <v>0</v>
      </c>
      <c r="BL189" s="13" t="s">
        <v>178</v>
      </c>
      <c r="BM189" s="133" t="s">
        <v>356</v>
      </c>
    </row>
    <row r="190" spans="2:65" s="1" customFormat="1" ht="16.5" customHeight="1" x14ac:dyDescent="0.2">
      <c r="B190" s="122"/>
      <c r="C190" s="123" t="s">
        <v>358</v>
      </c>
      <c r="D190" s="123" t="s">
        <v>153</v>
      </c>
      <c r="E190" s="124" t="s">
        <v>1304</v>
      </c>
      <c r="F190" s="125" t="s">
        <v>1305</v>
      </c>
      <c r="G190" s="126" t="s">
        <v>683</v>
      </c>
      <c r="H190" s="127">
        <v>24</v>
      </c>
      <c r="I190" s="128"/>
      <c r="J190" s="128">
        <f t="shared" si="30"/>
        <v>0</v>
      </c>
      <c r="K190" s="125" t="s">
        <v>1</v>
      </c>
      <c r="L190" s="25"/>
      <c r="M190" s="129" t="s">
        <v>1</v>
      </c>
      <c r="N190" s="130" t="s">
        <v>34</v>
      </c>
      <c r="O190" s="131">
        <v>0</v>
      </c>
      <c r="P190" s="131">
        <f t="shared" si="31"/>
        <v>0</v>
      </c>
      <c r="Q190" s="131">
        <v>0</v>
      </c>
      <c r="R190" s="131">
        <f t="shared" si="32"/>
        <v>0</v>
      </c>
      <c r="S190" s="131">
        <v>0</v>
      </c>
      <c r="T190" s="132">
        <f t="shared" si="33"/>
        <v>0</v>
      </c>
      <c r="AR190" s="133" t="s">
        <v>178</v>
      </c>
      <c r="AT190" s="133" t="s">
        <v>153</v>
      </c>
      <c r="AU190" s="133" t="s">
        <v>76</v>
      </c>
      <c r="AY190" s="13" t="s">
        <v>152</v>
      </c>
      <c r="BE190" s="134">
        <f t="shared" si="34"/>
        <v>0</v>
      </c>
      <c r="BF190" s="134">
        <f t="shared" si="35"/>
        <v>0</v>
      </c>
      <c r="BG190" s="134">
        <f t="shared" si="36"/>
        <v>0</v>
      </c>
      <c r="BH190" s="134">
        <f t="shared" si="37"/>
        <v>0</v>
      </c>
      <c r="BI190" s="134">
        <f t="shared" si="38"/>
        <v>0</v>
      </c>
      <c r="BJ190" s="13" t="s">
        <v>76</v>
      </c>
      <c r="BK190" s="134">
        <f t="shared" si="39"/>
        <v>0</v>
      </c>
      <c r="BL190" s="13" t="s">
        <v>178</v>
      </c>
      <c r="BM190" s="133" t="s">
        <v>361</v>
      </c>
    </row>
    <row r="191" spans="2:65" s="1" customFormat="1" ht="16.5" customHeight="1" x14ac:dyDescent="0.2">
      <c r="B191" s="122"/>
      <c r="C191" s="123" t="s">
        <v>262</v>
      </c>
      <c r="D191" s="123" t="s">
        <v>153</v>
      </c>
      <c r="E191" s="124" t="s">
        <v>1306</v>
      </c>
      <c r="F191" s="125" t="s">
        <v>1307</v>
      </c>
      <c r="G191" s="126" t="s">
        <v>683</v>
      </c>
      <c r="H191" s="127">
        <v>2</v>
      </c>
      <c r="I191" s="128"/>
      <c r="J191" s="128">
        <f t="shared" si="30"/>
        <v>0</v>
      </c>
      <c r="K191" s="125" t="s">
        <v>1</v>
      </c>
      <c r="L191" s="25"/>
      <c r="M191" s="129" t="s">
        <v>1</v>
      </c>
      <c r="N191" s="130" t="s">
        <v>34</v>
      </c>
      <c r="O191" s="131">
        <v>0</v>
      </c>
      <c r="P191" s="131">
        <f t="shared" si="31"/>
        <v>0</v>
      </c>
      <c r="Q191" s="131">
        <v>0</v>
      </c>
      <c r="R191" s="131">
        <f t="shared" si="32"/>
        <v>0</v>
      </c>
      <c r="S191" s="131">
        <v>0</v>
      </c>
      <c r="T191" s="132">
        <f t="shared" si="33"/>
        <v>0</v>
      </c>
      <c r="AR191" s="133" t="s">
        <v>178</v>
      </c>
      <c r="AT191" s="133" t="s">
        <v>153</v>
      </c>
      <c r="AU191" s="133" t="s">
        <v>76</v>
      </c>
      <c r="AY191" s="13" t="s">
        <v>152</v>
      </c>
      <c r="BE191" s="134">
        <f t="shared" si="34"/>
        <v>0</v>
      </c>
      <c r="BF191" s="134">
        <f t="shared" si="35"/>
        <v>0</v>
      </c>
      <c r="BG191" s="134">
        <f t="shared" si="36"/>
        <v>0</v>
      </c>
      <c r="BH191" s="134">
        <f t="shared" si="37"/>
        <v>0</v>
      </c>
      <c r="BI191" s="134">
        <f t="shared" si="38"/>
        <v>0</v>
      </c>
      <c r="BJ191" s="13" t="s">
        <v>76</v>
      </c>
      <c r="BK191" s="134">
        <f t="shared" si="39"/>
        <v>0</v>
      </c>
      <c r="BL191" s="13" t="s">
        <v>178</v>
      </c>
      <c r="BM191" s="133" t="s">
        <v>364</v>
      </c>
    </row>
    <row r="192" spans="2:65" s="1" customFormat="1" ht="16.5" customHeight="1" x14ac:dyDescent="0.2">
      <c r="B192" s="122"/>
      <c r="C192" s="123" t="s">
        <v>270</v>
      </c>
      <c r="D192" s="123" t="s">
        <v>153</v>
      </c>
      <c r="E192" s="124" t="s">
        <v>1308</v>
      </c>
      <c r="F192" s="125" t="s">
        <v>1309</v>
      </c>
      <c r="G192" s="126" t="s">
        <v>683</v>
      </c>
      <c r="H192" s="127">
        <v>6</v>
      </c>
      <c r="I192" s="128"/>
      <c r="J192" s="128">
        <f t="shared" si="30"/>
        <v>0</v>
      </c>
      <c r="K192" s="125" t="s">
        <v>1</v>
      </c>
      <c r="L192" s="25"/>
      <c r="M192" s="129" t="s">
        <v>1</v>
      </c>
      <c r="N192" s="130" t="s">
        <v>34</v>
      </c>
      <c r="O192" s="131">
        <v>0</v>
      </c>
      <c r="P192" s="131">
        <f t="shared" si="31"/>
        <v>0</v>
      </c>
      <c r="Q192" s="131">
        <v>0</v>
      </c>
      <c r="R192" s="131">
        <f t="shared" si="32"/>
        <v>0</v>
      </c>
      <c r="S192" s="131">
        <v>0</v>
      </c>
      <c r="T192" s="132">
        <f t="shared" si="33"/>
        <v>0</v>
      </c>
      <c r="AR192" s="133" t="s">
        <v>178</v>
      </c>
      <c r="AT192" s="133" t="s">
        <v>153</v>
      </c>
      <c r="AU192" s="133" t="s">
        <v>76</v>
      </c>
      <c r="AY192" s="13" t="s">
        <v>152</v>
      </c>
      <c r="BE192" s="134">
        <f t="shared" si="34"/>
        <v>0</v>
      </c>
      <c r="BF192" s="134">
        <f t="shared" si="35"/>
        <v>0</v>
      </c>
      <c r="BG192" s="134">
        <f t="shared" si="36"/>
        <v>0</v>
      </c>
      <c r="BH192" s="134">
        <f t="shared" si="37"/>
        <v>0</v>
      </c>
      <c r="BI192" s="134">
        <f t="shared" si="38"/>
        <v>0</v>
      </c>
      <c r="BJ192" s="13" t="s">
        <v>76</v>
      </c>
      <c r="BK192" s="134">
        <f t="shared" si="39"/>
        <v>0</v>
      </c>
      <c r="BL192" s="13" t="s">
        <v>178</v>
      </c>
      <c r="BM192" s="133" t="s">
        <v>367</v>
      </c>
    </row>
    <row r="193" spans="2:65" s="1" customFormat="1" ht="16.5" customHeight="1" x14ac:dyDescent="0.2">
      <c r="B193" s="122"/>
      <c r="C193" s="123" t="s">
        <v>266</v>
      </c>
      <c r="D193" s="123" t="s">
        <v>153</v>
      </c>
      <c r="E193" s="124" t="s">
        <v>1310</v>
      </c>
      <c r="F193" s="125" t="s">
        <v>1311</v>
      </c>
      <c r="G193" s="126" t="s">
        <v>208</v>
      </c>
      <c r="H193" s="127">
        <v>0.71499999999999997</v>
      </c>
      <c r="I193" s="128"/>
      <c r="J193" s="128">
        <f t="shared" si="30"/>
        <v>0</v>
      </c>
      <c r="K193" s="125" t="s">
        <v>1</v>
      </c>
      <c r="L193" s="25"/>
      <c r="M193" s="129" t="s">
        <v>1</v>
      </c>
      <c r="N193" s="130" t="s">
        <v>34</v>
      </c>
      <c r="O193" s="131">
        <v>0</v>
      </c>
      <c r="P193" s="131">
        <f t="shared" si="31"/>
        <v>0</v>
      </c>
      <c r="Q193" s="131">
        <v>0</v>
      </c>
      <c r="R193" s="131">
        <f t="shared" si="32"/>
        <v>0</v>
      </c>
      <c r="S193" s="131">
        <v>0</v>
      </c>
      <c r="T193" s="132">
        <f t="shared" si="33"/>
        <v>0</v>
      </c>
      <c r="AR193" s="133" t="s">
        <v>178</v>
      </c>
      <c r="AT193" s="133" t="s">
        <v>153</v>
      </c>
      <c r="AU193" s="133" t="s">
        <v>76</v>
      </c>
      <c r="AY193" s="13" t="s">
        <v>152</v>
      </c>
      <c r="BE193" s="134">
        <f t="shared" si="34"/>
        <v>0</v>
      </c>
      <c r="BF193" s="134">
        <f t="shared" si="35"/>
        <v>0</v>
      </c>
      <c r="BG193" s="134">
        <f t="shared" si="36"/>
        <v>0</v>
      </c>
      <c r="BH193" s="134">
        <f t="shared" si="37"/>
        <v>0</v>
      </c>
      <c r="BI193" s="134">
        <f t="shared" si="38"/>
        <v>0</v>
      </c>
      <c r="BJ193" s="13" t="s">
        <v>76</v>
      </c>
      <c r="BK193" s="134">
        <f t="shared" si="39"/>
        <v>0</v>
      </c>
      <c r="BL193" s="13" t="s">
        <v>178</v>
      </c>
      <c r="BM193" s="133" t="s">
        <v>372</v>
      </c>
    </row>
    <row r="194" spans="2:65" s="1" customFormat="1" ht="16.5" customHeight="1" x14ac:dyDescent="0.2">
      <c r="B194" s="122"/>
      <c r="C194" s="123" t="s">
        <v>327</v>
      </c>
      <c r="D194" s="123" t="s">
        <v>153</v>
      </c>
      <c r="E194" s="124" t="s">
        <v>1312</v>
      </c>
      <c r="F194" s="125" t="s">
        <v>1313</v>
      </c>
      <c r="G194" s="126" t="s">
        <v>208</v>
      </c>
      <c r="H194" s="127">
        <v>0.71499999999999997</v>
      </c>
      <c r="I194" s="128"/>
      <c r="J194" s="128">
        <f t="shared" si="30"/>
        <v>0</v>
      </c>
      <c r="K194" s="125" t="s">
        <v>1</v>
      </c>
      <c r="L194" s="25"/>
      <c r="M194" s="129" t="s">
        <v>1</v>
      </c>
      <c r="N194" s="130" t="s">
        <v>34</v>
      </c>
      <c r="O194" s="131">
        <v>0</v>
      </c>
      <c r="P194" s="131">
        <f t="shared" si="31"/>
        <v>0</v>
      </c>
      <c r="Q194" s="131">
        <v>0</v>
      </c>
      <c r="R194" s="131">
        <f t="shared" si="32"/>
        <v>0</v>
      </c>
      <c r="S194" s="131">
        <v>0</v>
      </c>
      <c r="T194" s="132">
        <f t="shared" si="33"/>
        <v>0</v>
      </c>
      <c r="AR194" s="133" t="s">
        <v>178</v>
      </c>
      <c r="AT194" s="133" t="s">
        <v>153</v>
      </c>
      <c r="AU194" s="133" t="s">
        <v>76</v>
      </c>
      <c r="AY194" s="13" t="s">
        <v>152</v>
      </c>
      <c r="BE194" s="134">
        <f t="shared" si="34"/>
        <v>0</v>
      </c>
      <c r="BF194" s="134">
        <f t="shared" si="35"/>
        <v>0</v>
      </c>
      <c r="BG194" s="134">
        <f t="shared" si="36"/>
        <v>0</v>
      </c>
      <c r="BH194" s="134">
        <f t="shared" si="37"/>
        <v>0</v>
      </c>
      <c r="BI194" s="134">
        <f t="shared" si="38"/>
        <v>0</v>
      </c>
      <c r="BJ194" s="13" t="s">
        <v>76</v>
      </c>
      <c r="BK194" s="134">
        <f t="shared" si="39"/>
        <v>0</v>
      </c>
      <c r="BL194" s="13" t="s">
        <v>178</v>
      </c>
      <c r="BM194" s="133" t="s">
        <v>375</v>
      </c>
    </row>
    <row r="195" spans="2:65" s="1" customFormat="1" ht="16.5" customHeight="1" x14ac:dyDescent="0.2">
      <c r="B195" s="122"/>
      <c r="C195" s="123" t="s">
        <v>269</v>
      </c>
      <c r="D195" s="123" t="s">
        <v>153</v>
      </c>
      <c r="E195" s="124" t="s">
        <v>1314</v>
      </c>
      <c r="F195" s="125" t="s">
        <v>1315</v>
      </c>
      <c r="G195" s="126" t="s">
        <v>208</v>
      </c>
      <c r="H195" s="127">
        <v>0.71499999999999997</v>
      </c>
      <c r="I195" s="128"/>
      <c r="J195" s="128">
        <f t="shared" si="30"/>
        <v>0</v>
      </c>
      <c r="K195" s="125" t="s">
        <v>1</v>
      </c>
      <c r="L195" s="25"/>
      <c r="M195" s="129" t="s">
        <v>1</v>
      </c>
      <c r="N195" s="130" t="s">
        <v>34</v>
      </c>
      <c r="O195" s="131">
        <v>0</v>
      </c>
      <c r="P195" s="131">
        <f t="shared" si="31"/>
        <v>0</v>
      </c>
      <c r="Q195" s="131">
        <v>0</v>
      </c>
      <c r="R195" s="131">
        <f t="shared" si="32"/>
        <v>0</v>
      </c>
      <c r="S195" s="131">
        <v>0</v>
      </c>
      <c r="T195" s="132">
        <f t="shared" si="33"/>
        <v>0</v>
      </c>
      <c r="AR195" s="133" t="s">
        <v>178</v>
      </c>
      <c r="AT195" s="133" t="s">
        <v>153</v>
      </c>
      <c r="AU195" s="133" t="s">
        <v>76</v>
      </c>
      <c r="AY195" s="13" t="s">
        <v>152</v>
      </c>
      <c r="BE195" s="134">
        <f t="shared" si="34"/>
        <v>0</v>
      </c>
      <c r="BF195" s="134">
        <f t="shared" si="35"/>
        <v>0</v>
      </c>
      <c r="BG195" s="134">
        <f t="shared" si="36"/>
        <v>0</v>
      </c>
      <c r="BH195" s="134">
        <f t="shared" si="37"/>
        <v>0</v>
      </c>
      <c r="BI195" s="134">
        <f t="shared" si="38"/>
        <v>0</v>
      </c>
      <c r="BJ195" s="13" t="s">
        <v>76</v>
      </c>
      <c r="BK195" s="134">
        <f t="shared" si="39"/>
        <v>0</v>
      </c>
      <c r="BL195" s="13" t="s">
        <v>178</v>
      </c>
      <c r="BM195" s="133" t="s">
        <v>378</v>
      </c>
    </row>
    <row r="196" spans="2:65" s="1" customFormat="1" ht="21.75" customHeight="1" x14ac:dyDescent="0.2">
      <c r="B196" s="122"/>
      <c r="C196" s="123" t="s">
        <v>379</v>
      </c>
      <c r="D196" s="123" t="s">
        <v>153</v>
      </c>
      <c r="E196" s="124" t="s">
        <v>1316</v>
      </c>
      <c r="F196" s="125" t="s">
        <v>1317</v>
      </c>
      <c r="G196" s="126" t="s">
        <v>208</v>
      </c>
      <c r="H196" s="127">
        <v>6.4349999999999996</v>
      </c>
      <c r="I196" s="128"/>
      <c r="J196" s="128">
        <f t="shared" si="30"/>
        <v>0</v>
      </c>
      <c r="K196" s="125" t="s">
        <v>1</v>
      </c>
      <c r="L196" s="25"/>
      <c r="M196" s="129" t="s">
        <v>1</v>
      </c>
      <c r="N196" s="130" t="s">
        <v>34</v>
      </c>
      <c r="O196" s="131">
        <v>0</v>
      </c>
      <c r="P196" s="131">
        <f t="shared" si="31"/>
        <v>0</v>
      </c>
      <c r="Q196" s="131">
        <v>0</v>
      </c>
      <c r="R196" s="131">
        <f t="shared" si="32"/>
        <v>0</v>
      </c>
      <c r="S196" s="131">
        <v>0</v>
      </c>
      <c r="T196" s="132">
        <f t="shared" si="33"/>
        <v>0</v>
      </c>
      <c r="AR196" s="133" t="s">
        <v>178</v>
      </c>
      <c r="AT196" s="133" t="s">
        <v>153</v>
      </c>
      <c r="AU196" s="133" t="s">
        <v>76</v>
      </c>
      <c r="AY196" s="13" t="s">
        <v>152</v>
      </c>
      <c r="BE196" s="134">
        <f t="shared" si="34"/>
        <v>0</v>
      </c>
      <c r="BF196" s="134">
        <f t="shared" si="35"/>
        <v>0</v>
      </c>
      <c r="BG196" s="134">
        <f t="shared" si="36"/>
        <v>0</v>
      </c>
      <c r="BH196" s="134">
        <f t="shared" si="37"/>
        <v>0</v>
      </c>
      <c r="BI196" s="134">
        <f t="shared" si="38"/>
        <v>0</v>
      </c>
      <c r="BJ196" s="13" t="s">
        <v>76</v>
      </c>
      <c r="BK196" s="134">
        <f t="shared" si="39"/>
        <v>0</v>
      </c>
      <c r="BL196" s="13" t="s">
        <v>178</v>
      </c>
      <c r="BM196" s="133" t="s">
        <v>382</v>
      </c>
    </row>
    <row r="197" spans="2:65" s="10" customFormat="1" ht="25.9" customHeight="1" x14ac:dyDescent="0.2">
      <c r="B197" s="113"/>
      <c r="D197" s="114" t="s">
        <v>68</v>
      </c>
      <c r="E197" s="115" t="s">
        <v>1318</v>
      </c>
      <c r="F197" s="115" t="s">
        <v>1319</v>
      </c>
      <c r="J197" s="116">
        <f>BK197</f>
        <v>0</v>
      </c>
      <c r="L197" s="113"/>
      <c r="M197" s="117"/>
      <c r="P197" s="118">
        <f>SUM(P198:P214)</f>
        <v>0</v>
      </c>
      <c r="R197" s="118">
        <f>SUM(R198:R214)</f>
        <v>0</v>
      </c>
      <c r="T197" s="119">
        <f>SUM(T198:T214)</f>
        <v>0</v>
      </c>
      <c r="AR197" s="114" t="s">
        <v>78</v>
      </c>
      <c r="AT197" s="120" t="s">
        <v>68</v>
      </c>
      <c r="AU197" s="120" t="s">
        <v>69</v>
      </c>
      <c r="AY197" s="114" t="s">
        <v>152</v>
      </c>
      <c r="BK197" s="121">
        <f>SUM(BK198:BK214)</f>
        <v>0</v>
      </c>
    </row>
    <row r="198" spans="2:65" s="1" customFormat="1" ht="16.5" customHeight="1" x14ac:dyDescent="0.2">
      <c r="B198" s="122"/>
      <c r="C198" s="123" t="s">
        <v>275</v>
      </c>
      <c r="D198" s="123" t="s">
        <v>153</v>
      </c>
      <c r="E198" s="124" t="s">
        <v>1320</v>
      </c>
      <c r="F198" s="125" t="s">
        <v>1321</v>
      </c>
      <c r="G198" s="126" t="s">
        <v>683</v>
      </c>
      <c r="H198" s="127">
        <v>18</v>
      </c>
      <c r="I198" s="128"/>
      <c r="J198" s="128">
        <f t="shared" ref="J198:J214" si="40">ROUND(I198*H198,2)</f>
        <v>0</v>
      </c>
      <c r="K198" s="125" t="s">
        <v>1</v>
      </c>
      <c r="L198" s="25"/>
      <c r="M198" s="129" t="s">
        <v>1</v>
      </c>
      <c r="N198" s="130" t="s">
        <v>34</v>
      </c>
      <c r="O198" s="131">
        <v>0</v>
      </c>
      <c r="P198" s="131">
        <f t="shared" ref="P198:P214" si="41">O198*H198</f>
        <v>0</v>
      </c>
      <c r="Q198" s="131">
        <v>0</v>
      </c>
      <c r="R198" s="131">
        <f t="shared" ref="R198:R214" si="42">Q198*H198</f>
        <v>0</v>
      </c>
      <c r="S198" s="131">
        <v>0</v>
      </c>
      <c r="T198" s="132">
        <f t="shared" ref="T198:T214" si="43">S198*H198</f>
        <v>0</v>
      </c>
      <c r="AR198" s="133" t="s">
        <v>178</v>
      </c>
      <c r="AT198" s="133" t="s">
        <v>153</v>
      </c>
      <c r="AU198" s="133" t="s">
        <v>76</v>
      </c>
      <c r="AY198" s="13" t="s">
        <v>152</v>
      </c>
      <c r="BE198" s="134">
        <f t="shared" ref="BE198:BE214" si="44">IF(N198="základní",J198,0)</f>
        <v>0</v>
      </c>
      <c r="BF198" s="134">
        <f t="shared" ref="BF198:BF214" si="45">IF(N198="snížená",J198,0)</f>
        <v>0</v>
      </c>
      <c r="BG198" s="134">
        <f t="shared" ref="BG198:BG214" si="46">IF(N198="zákl. přenesená",J198,0)</f>
        <v>0</v>
      </c>
      <c r="BH198" s="134">
        <f t="shared" ref="BH198:BH214" si="47">IF(N198="sníž. přenesená",J198,0)</f>
        <v>0</v>
      </c>
      <c r="BI198" s="134">
        <f t="shared" ref="BI198:BI214" si="48">IF(N198="nulová",J198,0)</f>
        <v>0</v>
      </c>
      <c r="BJ198" s="13" t="s">
        <v>76</v>
      </c>
      <c r="BK198" s="134">
        <f t="shared" ref="BK198:BK214" si="49">ROUND(I198*H198,2)</f>
        <v>0</v>
      </c>
      <c r="BL198" s="13" t="s">
        <v>178</v>
      </c>
      <c r="BM198" s="133" t="s">
        <v>385</v>
      </c>
    </row>
    <row r="199" spans="2:65" s="1" customFormat="1" ht="16.5" customHeight="1" x14ac:dyDescent="0.2">
      <c r="B199" s="122"/>
      <c r="C199" s="123" t="s">
        <v>386</v>
      </c>
      <c r="D199" s="123" t="s">
        <v>153</v>
      </c>
      <c r="E199" s="124" t="s">
        <v>1322</v>
      </c>
      <c r="F199" s="125" t="s">
        <v>1323</v>
      </c>
      <c r="G199" s="126" t="s">
        <v>683</v>
      </c>
      <c r="H199" s="127">
        <v>18</v>
      </c>
      <c r="I199" s="128"/>
      <c r="J199" s="128">
        <f t="shared" si="40"/>
        <v>0</v>
      </c>
      <c r="K199" s="125" t="s">
        <v>1</v>
      </c>
      <c r="L199" s="25"/>
      <c r="M199" s="129" t="s">
        <v>1</v>
      </c>
      <c r="N199" s="130" t="s">
        <v>34</v>
      </c>
      <c r="O199" s="131">
        <v>0</v>
      </c>
      <c r="P199" s="131">
        <f t="shared" si="41"/>
        <v>0</v>
      </c>
      <c r="Q199" s="131">
        <v>0</v>
      </c>
      <c r="R199" s="131">
        <f t="shared" si="42"/>
        <v>0</v>
      </c>
      <c r="S199" s="131">
        <v>0</v>
      </c>
      <c r="T199" s="132">
        <f t="shared" si="43"/>
        <v>0</v>
      </c>
      <c r="AR199" s="133" t="s">
        <v>178</v>
      </c>
      <c r="AT199" s="133" t="s">
        <v>153</v>
      </c>
      <c r="AU199" s="133" t="s">
        <v>76</v>
      </c>
      <c r="AY199" s="13" t="s">
        <v>152</v>
      </c>
      <c r="BE199" s="134">
        <f t="shared" si="44"/>
        <v>0</v>
      </c>
      <c r="BF199" s="134">
        <f t="shared" si="45"/>
        <v>0</v>
      </c>
      <c r="BG199" s="134">
        <f t="shared" si="46"/>
        <v>0</v>
      </c>
      <c r="BH199" s="134">
        <f t="shared" si="47"/>
        <v>0</v>
      </c>
      <c r="BI199" s="134">
        <f t="shared" si="48"/>
        <v>0</v>
      </c>
      <c r="BJ199" s="13" t="s">
        <v>76</v>
      </c>
      <c r="BK199" s="134">
        <f t="shared" si="49"/>
        <v>0</v>
      </c>
      <c r="BL199" s="13" t="s">
        <v>178</v>
      </c>
      <c r="BM199" s="133" t="s">
        <v>389</v>
      </c>
    </row>
    <row r="200" spans="2:65" s="1" customFormat="1" ht="16.5" customHeight="1" x14ac:dyDescent="0.2">
      <c r="B200" s="122"/>
      <c r="C200" s="123" t="s">
        <v>278</v>
      </c>
      <c r="D200" s="123" t="s">
        <v>153</v>
      </c>
      <c r="E200" s="124" t="s">
        <v>1324</v>
      </c>
      <c r="F200" s="125" t="s">
        <v>1325</v>
      </c>
      <c r="G200" s="126" t="s">
        <v>683</v>
      </c>
      <c r="H200" s="127">
        <v>20</v>
      </c>
      <c r="I200" s="128"/>
      <c r="J200" s="128">
        <f t="shared" si="40"/>
        <v>0</v>
      </c>
      <c r="K200" s="125" t="s">
        <v>1</v>
      </c>
      <c r="L200" s="25"/>
      <c r="M200" s="129" t="s">
        <v>1</v>
      </c>
      <c r="N200" s="130" t="s">
        <v>34</v>
      </c>
      <c r="O200" s="131">
        <v>0</v>
      </c>
      <c r="P200" s="131">
        <f t="shared" si="41"/>
        <v>0</v>
      </c>
      <c r="Q200" s="131">
        <v>0</v>
      </c>
      <c r="R200" s="131">
        <f t="shared" si="42"/>
        <v>0</v>
      </c>
      <c r="S200" s="131">
        <v>0</v>
      </c>
      <c r="T200" s="132">
        <f t="shared" si="43"/>
        <v>0</v>
      </c>
      <c r="AR200" s="133" t="s">
        <v>178</v>
      </c>
      <c r="AT200" s="133" t="s">
        <v>153</v>
      </c>
      <c r="AU200" s="133" t="s">
        <v>76</v>
      </c>
      <c r="AY200" s="13" t="s">
        <v>152</v>
      </c>
      <c r="BE200" s="134">
        <f t="shared" si="44"/>
        <v>0</v>
      </c>
      <c r="BF200" s="134">
        <f t="shared" si="45"/>
        <v>0</v>
      </c>
      <c r="BG200" s="134">
        <f t="shared" si="46"/>
        <v>0</v>
      </c>
      <c r="BH200" s="134">
        <f t="shared" si="47"/>
        <v>0</v>
      </c>
      <c r="BI200" s="134">
        <f t="shared" si="48"/>
        <v>0</v>
      </c>
      <c r="BJ200" s="13" t="s">
        <v>76</v>
      </c>
      <c r="BK200" s="134">
        <f t="shared" si="49"/>
        <v>0</v>
      </c>
      <c r="BL200" s="13" t="s">
        <v>178</v>
      </c>
      <c r="BM200" s="133" t="s">
        <v>392</v>
      </c>
    </row>
    <row r="201" spans="2:65" s="1" customFormat="1" ht="16.5" customHeight="1" x14ac:dyDescent="0.2">
      <c r="B201" s="122"/>
      <c r="C201" s="123" t="s">
        <v>393</v>
      </c>
      <c r="D201" s="123" t="s">
        <v>153</v>
      </c>
      <c r="E201" s="124" t="s">
        <v>1324</v>
      </c>
      <c r="F201" s="125" t="s">
        <v>1325</v>
      </c>
      <c r="G201" s="126" t="s">
        <v>683</v>
      </c>
      <c r="H201" s="127">
        <v>1</v>
      </c>
      <c r="I201" s="128"/>
      <c r="J201" s="128">
        <f t="shared" si="40"/>
        <v>0</v>
      </c>
      <c r="K201" s="125" t="s">
        <v>1</v>
      </c>
      <c r="L201" s="25"/>
      <c r="M201" s="129" t="s">
        <v>1</v>
      </c>
      <c r="N201" s="130" t="s">
        <v>34</v>
      </c>
      <c r="O201" s="131">
        <v>0</v>
      </c>
      <c r="P201" s="131">
        <f t="shared" si="41"/>
        <v>0</v>
      </c>
      <c r="Q201" s="131">
        <v>0</v>
      </c>
      <c r="R201" s="131">
        <f t="shared" si="42"/>
        <v>0</v>
      </c>
      <c r="S201" s="131">
        <v>0</v>
      </c>
      <c r="T201" s="132">
        <f t="shared" si="43"/>
        <v>0</v>
      </c>
      <c r="AR201" s="133" t="s">
        <v>178</v>
      </c>
      <c r="AT201" s="133" t="s">
        <v>153</v>
      </c>
      <c r="AU201" s="133" t="s">
        <v>76</v>
      </c>
      <c r="AY201" s="13" t="s">
        <v>152</v>
      </c>
      <c r="BE201" s="134">
        <f t="shared" si="44"/>
        <v>0</v>
      </c>
      <c r="BF201" s="134">
        <f t="shared" si="45"/>
        <v>0</v>
      </c>
      <c r="BG201" s="134">
        <f t="shared" si="46"/>
        <v>0</v>
      </c>
      <c r="BH201" s="134">
        <f t="shared" si="47"/>
        <v>0</v>
      </c>
      <c r="BI201" s="134">
        <f t="shared" si="48"/>
        <v>0</v>
      </c>
      <c r="BJ201" s="13" t="s">
        <v>76</v>
      </c>
      <c r="BK201" s="134">
        <f t="shared" si="49"/>
        <v>0</v>
      </c>
      <c r="BL201" s="13" t="s">
        <v>178</v>
      </c>
      <c r="BM201" s="133" t="s">
        <v>396</v>
      </c>
    </row>
    <row r="202" spans="2:65" s="1" customFormat="1" ht="21.75" customHeight="1" x14ac:dyDescent="0.2">
      <c r="B202" s="122"/>
      <c r="C202" s="123" t="s">
        <v>282</v>
      </c>
      <c r="D202" s="123" t="s">
        <v>153</v>
      </c>
      <c r="E202" s="124" t="s">
        <v>1326</v>
      </c>
      <c r="F202" s="125" t="s">
        <v>1327</v>
      </c>
      <c r="G202" s="126" t="s">
        <v>683</v>
      </c>
      <c r="H202" s="127">
        <v>14</v>
      </c>
      <c r="I202" s="128"/>
      <c r="J202" s="128">
        <f t="shared" si="40"/>
        <v>0</v>
      </c>
      <c r="K202" s="125" t="s">
        <v>1</v>
      </c>
      <c r="L202" s="25"/>
      <c r="M202" s="129" t="s">
        <v>1</v>
      </c>
      <c r="N202" s="130" t="s">
        <v>34</v>
      </c>
      <c r="O202" s="131">
        <v>0</v>
      </c>
      <c r="P202" s="131">
        <f t="shared" si="41"/>
        <v>0</v>
      </c>
      <c r="Q202" s="131">
        <v>0</v>
      </c>
      <c r="R202" s="131">
        <f t="shared" si="42"/>
        <v>0</v>
      </c>
      <c r="S202" s="131">
        <v>0</v>
      </c>
      <c r="T202" s="132">
        <f t="shared" si="43"/>
        <v>0</v>
      </c>
      <c r="AR202" s="133" t="s">
        <v>178</v>
      </c>
      <c r="AT202" s="133" t="s">
        <v>153</v>
      </c>
      <c r="AU202" s="133" t="s">
        <v>76</v>
      </c>
      <c r="AY202" s="13" t="s">
        <v>152</v>
      </c>
      <c r="BE202" s="134">
        <f t="shared" si="44"/>
        <v>0</v>
      </c>
      <c r="BF202" s="134">
        <f t="shared" si="45"/>
        <v>0</v>
      </c>
      <c r="BG202" s="134">
        <f t="shared" si="46"/>
        <v>0</v>
      </c>
      <c r="BH202" s="134">
        <f t="shared" si="47"/>
        <v>0</v>
      </c>
      <c r="BI202" s="134">
        <f t="shared" si="48"/>
        <v>0</v>
      </c>
      <c r="BJ202" s="13" t="s">
        <v>76</v>
      </c>
      <c r="BK202" s="134">
        <f t="shared" si="49"/>
        <v>0</v>
      </c>
      <c r="BL202" s="13" t="s">
        <v>178</v>
      </c>
      <c r="BM202" s="133" t="s">
        <v>400</v>
      </c>
    </row>
    <row r="203" spans="2:65" s="1" customFormat="1" ht="16.5" customHeight="1" x14ac:dyDescent="0.2">
      <c r="B203" s="122"/>
      <c r="C203" s="123" t="s">
        <v>401</v>
      </c>
      <c r="D203" s="123" t="s">
        <v>153</v>
      </c>
      <c r="E203" s="124" t="s">
        <v>1328</v>
      </c>
      <c r="F203" s="125" t="s">
        <v>1329</v>
      </c>
      <c r="G203" s="126" t="s">
        <v>683</v>
      </c>
      <c r="H203" s="127">
        <v>1</v>
      </c>
      <c r="I203" s="128"/>
      <c r="J203" s="128">
        <f t="shared" si="40"/>
        <v>0</v>
      </c>
      <c r="K203" s="125" t="s">
        <v>1</v>
      </c>
      <c r="L203" s="25"/>
      <c r="M203" s="129" t="s">
        <v>1</v>
      </c>
      <c r="N203" s="130" t="s">
        <v>34</v>
      </c>
      <c r="O203" s="131">
        <v>0</v>
      </c>
      <c r="P203" s="131">
        <f t="shared" si="41"/>
        <v>0</v>
      </c>
      <c r="Q203" s="131">
        <v>0</v>
      </c>
      <c r="R203" s="131">
        <f t="shared" si="42"/>
        <v>0</v>
      </c>
      <c r="S203" s="131">
        <v>0</v>
      </c>
      <c r="T203" s="132">
        <f t="shared" si="43"/>
        <v>0</v>
      </c>
      <c r="AR203" s="133" t="s">
        <v>178</v>
      </c>
      <c r="AT203" s="133" t="s">
        <v>153</v>
      </c>
      <c r="AU203" s="133" t="s">
        <v>76</v>
      </c>
      <c r="AY203" s="13" t="s">
        <v>152</v>
      </c>
      <c r="BE203" s="134">
        <f t="shared" si="44"/>
        <v>0</v>
      </c>
      <c r="BF203" s="134">
        <f t="shared" si="45"/>
        <v>0</v>
      </c>
      <c r="BG203" s="134">
        <f t="shared" si="46"/>
        <v>0</v>
      </c>
      <c r="BH203" s="134">
        <f t="shared" si="47"/>
        <v>0</v>
      </c>
      <c r="BI203" s="134">
        <f t="shared" si="48"/>
        <v>0</v>
      </c>
      <c r="BJ203" s="13" t="s">
        <v>76</v>
      </c>
      <c r="BK203" s="134">
        <f t="shared" si="49"/>
        <v>0</v>
      </c>
      <c r="BL203" s="13" t="s">
        <v>178</v>
      </c>
      <c r="BM203" s="133" t="s">
        <v>404</v>
      </c>
    </row>
    <row r="204" spans="2:65" s="1" customFormat="1" ht="16.5" customHeight="1" x14ac:dyDescent="0.2">
      <c r="B204" s="122"/>
      <c r="C204" s="123" t="s">
        <v>285</v>
      </c>
      <c r="D204" s="123" t="s">
        <v>153</v>
      </c>
      <c r="E204" s="124" t="s">
        <v>1330</v>
      </c>
      <c r="F204" s="125" t="s">
        <v>1331</v>
      </c>
      <c r="G204" s="126" t="s">
        <v>683</v>
      </c>
      <c r="H204" s="127">
        <v>10</v>
      </c>
      <c r="I204" s="128"/>
      <c r="J204" s="128">
        <f t="shared" si="40"/>
        <v>0</v>
      </c>
      <c r="K204" s="125" t="s">
        <v>1</v>
      </c>
      <c r="L204" s="25"/>
      <c r="M204" s="129" t="s">
        <v>1</v>
      </c>
      <c r="N204" s="130" t="s">
        <v>34</v>
      </c>
      <c r="O204" s="131">
        <v>0</v>
      </c>
      <c r="P204" s="131">
        <f t="shared" si="41"/>
        <v>0</v>
      </c>
      <c r="Q204" s="131">
        <v>0</v>
      </c>
      <c r="R204" s="131">
        <f t="shared" si="42"/>
        <v>0</v>
      </c>
      <c r="S204" s="131">
        <v>0</v>
      </c>
      <c r="T204" s="132">
        <f t="shared" si="43"/>
        <v>0</v>
      </c>
      <c r="AR204" s="133" t="s">
        <v>178</v>
      </c>
      <c r="AT204" s="133" t="s">
        <v>153</v>
      </c>
      <c r="AU204" s="133" t="s">
        <v>76</v>
      </c>
      <c r="AY204" s="13" t="s">
        <v>152</v>
      </c>
      <c r="BE204" s="134">
        <f t="shared" si="44"/>
        <v>0</v>
      </c>
      <c r="BF204" s="134">
        <f t="shared" si="45"/>
        <v>0</v>
      </c>
      <c r="BG204" s="134">
        <f t="shared" si="46"/>
        <v>0</v>
      </c>
      <c r="BH204" s="134">
        <f t="shared" si="47"/>
        <v>0</v>
      </c>
      <c r="BI204" s="134">
        <f t="shared" si="48"/>
        <v>0</v>
      </c>
      <c r="BJ204" s="13" t="s">
        <v>76</v>
      </c>
      <c r="BK204" s="134">
        <f t="shared" si="49"/>
        <v>0</v>
      </c>
      <c r="BL204" s="13" t="s">
        <v>178</v>
      </c>
      <c r="BM204" s="133" t="s">
        <v>407</v>
      </c>
    </row>
    <row r="205" spans="2:65" s="1" customFormat="1" ht="16.5" customHeight="1" x14ac:dyDescent="0.2">
      <c r="B205" s="122"/>
      <c r="C205" s="123" t="s">
        <v>408</v>
      </c>
      <c r="D205" s="123" t="s">
        <v>153</v>
      </c>
      <c r="E205" s="124" t="s">
        <v>1332</v>
      </c>
      <c r="F205" s="125" t="s">
        <v>1333</v>
      </c>
      <c r="G205" s="126" t="s">
        <v>683</v>
      </c>
      <c r="H205" s="127">
        <v>21</v>
      </c>
      <c r="I205" s="128"/>
      <c r="J205" s="128">
        <f t="shared" si="40"/>
        <v>0</v>
      </c>
      <c r="K205" s="125" t="s">
        <v>1</v>
      </c>
      <c r="L205" s="25"/>
      <c r="M205" s="129" t="s">
        <v>1</v>
      </c>
      <c r="N205" s="130" t="s">
        <v>34</v>
      </c>
      <c r="O205" s="131">
        <v>0</v>
      </c>
      <c r="P205" s="131">
        <f t="shared" si="41"/>
        <v>0</v>
      </c>
      <c r="Q205" s="131">
        <v>0</v>
      </c>
      <c r="R205" s="131">
        <f t="shared" si="42"/>
        <v>0</v>
      </c>
      <c r="S205" s="131">
        <v>0</v>
      </c>
      <c r="T205" s="132">
        <f t="shared" si="43"/>
        <v>0</v>
      </c>
      <c r="AR205" s="133" t="s">
        <v>178</v>
      </c>
      <c r="AT205" s="133" t="s">
        <v>153</v>
      </c>
      <c r="AU205" s="133" t="s">
        <v>76</v>
      </c>
      <c r="AY205" s="13" t="s">
        <v>152</v>
      </c>
      <c r="BE205" s="134">
        <f t="shared" si="44"/>
        <v>0</v>
      </c>
      <c r="BF205" s="134">
        <f t="shared" si="45"/>
        <v>0</v>
      </c>
      <c r="BG205" s="134">
        <f t="shared" si="46"/>
        <v>0</v>
      </c>
      <c r="BH205" s="134">
        <f t="shared" si="47"/>
        <v>0</v>
      </c>
      <c r="BI205" s="134">
        <f t="shared" si="48"/>
        <v>0</v>
      </c>
      <c r="BJ205" s="13" t="s">
        <v>76</v>
      </c>
      <c r="BK205" s="134">
        <f t="shared" si="49"/>
        <v>0</v>
      </c>
      <c r="BL205" s="13" t="s">
        <v>178</v>
      </c>
      <c r="BM205" s="133" t="s">
        <v>411</v>
      </c>
    </row>
    <row r="206" spans="2:65" s="1" customFormat="1" ht="21.75" customHeight="1" x14ac:dyDescent="0.2">
      <c r="B206" s="122"/>
      <c r="C206" s="123" t="s">
        <v>289</v>
      </c>
      <c r="D206" s="123" t="s">
        <v>153</v>
      </c>
      <c r="E206" s="124" t="s">
        <v>1334</v>
      </c>
      <c r="F206" s="125" t="s">
        <v>1335</v>
      </c>
      <c r="G206" s="126" t="s">
        <v>683</v>
      </c>
      <c r="H206" s="127">
        <v>27</v>
      </c>
      <c r="I206" s="128"/>
      <c r="J206" s="128">
        <f t="shared" si="40"/>
        <v>0</v>
      </c>
      <c r="K206" s="125" t="s">
        <v>1</v>
      </c>
      <c r="L206" s="25"/>
      <c r="M206" s="129" t="s">
        <v>1</v>
      </c>
      <c r="N206" s="130" t="s">
        <v>34</v>
      </c>
      <c r="O206" s="131">
        <v>0</v>
      </c>
      <c r="P206" s="131">
        <f t="shared" si="41"/>
        <v>0</v>
      </c>
      <c r="Q206" s="131">
        <v>0</v>
      </c>
      <c r="R206" s="131">
        <f t="shared" si="42"/>
        <v>0</v>
      </c>
      <c r="S206" s="131">
        <v>0</v>
      </c>
      <c r="T206" s="132">
        <f t="shared" si="43"/>
        <v>0</v>
      </c>
      <c r="AR206" s="133" t="s">
        <v>178</v>
      </c>
      <c r="AT206" s="133" t="s">
        <v>153</v>
      </c>
      <c r="AU206" s="133" t="s">
        <v>76</v>
      </c>
      <c r="AY206" s="13" t="s">
        <v>152</v>
      </c>
      <c r="BE206" s="134">
        <f t="shared" si="44"/>
        <v>0</v>
      </c>
      <c r="BF206" s="134">
        <f t="shared" si="45"/>
        <v>0</v>
      </c>
      <c r="BG206" s="134">
        <f t="shared" si="46"/>
        <v>0</v>
      </c>
      <c r="BH206" s="134">
        <f t="shared" si="47"/>
        <v>0</v>
      </c>
      <c r="BI206" s="134">
        <f t="shared" si="48"/>
        <v>0</v>
      </c>
      <c r="BJ206" s="13" t="s">
        <v>76</v>
      </c>
      <c r="BK206" s="134">
        <f t="shared" si="49"/>
        <v>0</v>
      </c>
      <c r="BL206" s="13" t="s">
        <v>178</v>
      </c>
      <c r="BM206" s="133" t="s">
        <v>414</v>
      </c>
    </row>
    <row r="207" spans="2:65" s="1" customFormat="1" ht="16.5" customHeight="1" x14ac:dyDescent="0.2">
      <c r="B207" s="122"/>
      <c r="C207" s="123" t="s">
        <v>415</v>
      </c>
      <c r="D207" s="123" t="s">
        <v>153</v>
      </c>
      <c r="E207" s="124" t="s">
        <v>1336</v>
      </c>
      <c r="F207" s="125" t="s">
        <v>794</v>
      </c>
      <c r="G207" s="126" t="s">
        <v>683</v>
      </c>
      <c r="H207" s="127">
        <v>5</v>
      </c>
      <c r="I207" s="128"/>
      <c r="J207" s="128">
        <f t="shared" si="40"/>
        <v>0</v>
      </c>
      <c r="K207" s="125" t="s">
        <v>1</v>
      </c>
      <c r="L207" s="25"/>
      <c r="M207" s="129" t="s">
        <v>1</v>
      </c>
      <c r="N207" s="130" t="s">
        <v>34</v>
      </c>
      <c r="O207" s="131">
        <v>0</v>
      </c>
      <c r="P207" s="131">
        <f t="shared" si="41"/>
        <v>0</v>
      </c>
      <c r="Q207" s="131">
        <v>0</v>
      </c>
      <c r="R207" s="131">
        <f t="shared" si="42"/>
        <v>0</v>
      </c>
      <c r="S207" s="131">
        <v>0</v>
      </c>
      <c r="T207" s="132">
        <f t="shared" si="43"/>
        <v>0</v>
      </c>
      <c r="AR207" s="133" t="s">
        <v>178</v>
      </c>
      <c r="AT207" s="133" t="s">
        <v>153</v>
      </c>
      <c r="AU207" s="133" t="s">
        <v>76</v>
      </c>
      <c r="AY207" s="13" t="s">
        <v>152</v>
      </c>
      <c r="BE207" s="134">
        <f t="shared" si="44"/>
        <v>0</v>
      </c>
      <c r="BF207" s="134">
        <f t="shared" si="45"/>
        <v>0</v>
      </c>
      <c r="BG207" s="134">
        <f t="shared" si="46"/>
        <v>0</v>
      </c>
      <c r="BH207" s="134">
        <f t="shared" si="47"/>
        <v>0</v>
      </c>
      <c r="BI207" s="134">
        <f t="shared" si="48"/>
        <v>0</v>
      </c>
      <c r="BJ207" s="13" t="s">
        <v>76</v>
      </c>
      <c r="BK207" s="134">
        <f t="shared" si="49"/>
        <v>0</v>
      </c>
      <c r="BL207" s="13" t="s">
        <v>178</v>
      </c>
      <c r="BM207" s="133" t="s">
        <v>418</v>
      </c>
    </row>
    <row r="208" spans="2:65" s="1" customFormat="1" ht="16.5" customHeight="1" x14ac:dyDescent="0.2">
      <c r="B208" s="122"/>
      <c r="C208" s="123" t="s">
        <v>292</v>
      </c>
      <c r="D208" s="123" t="s">
        <v>153</v>
      </c>
      <c r="E208" s="124" t="s">
        <v>1337</v>
      </c>
      <c r="F208" s="125" t="s">
        <v>1338</v>
      </c>
      <c r="G208" s="126" t="s">
        <v>683</v>
      </c>
      <c r="H208" s="127">
        <v>2</v>
      </c>
      <c r="I208" s="128"/>
      <c r="J208" s="128">
        <f t="shared" si="40"/>
        <v>0</v>
      </c>
      <c r="K208" s="125" t="s">
        <v>1</v>
      </c>
      <c r="L208" s="25"/>
      <c r="M208" s="129" t="s">
        <v>1</v>
      </c>
      <c r="N208" s="130" t="s">
        <v>34</v>
      </c>
      <c r="O208" s="131">
        <v>0</v>
      </c>
      <c r="P208" s="131">
        <f t="shared" si="41"/>
        <v>0</v>
      </c>
      <c r="Q208" s="131">
        <v>0</v>
      </c>
      <c r="R208" s="131">
        <f t="shared" si="42"/>
        <v>0</v>
      </c>
      <c r="S208" s="131">
        <v>0</v>
      </c>
      <c r="T208" s="132">
        <f t="shared" si="43"/>
        <v>0</v>
      </c>
      <c r="AR208" s="133" t="s">
        <v>178</v>
      </c>
      <c r="AT208" s="133" t="s">
        <v>153</v>
      </c>
      <c r="AU208" s="133" t="s">
        <v>76</v>
      </c>
      <c r="AY208" s="13" t="s">
        <v>152</v>
      </c>
      <c r="BE208" s="134">
        <f t="shared" si="44"/>
        <v>0</v>
      </c>
      <c r="BF208" s="134">
        <f t="shared" si="45"/>
        <v>0</v>
      </c>
      <c r="BG208" s="134">
        <f t="shared" si="46"/>
        <v>0</v>
      </c>
      <c r="BH208" s="134">
        <f t="shared" si="47"/>
        <v>0</v>
      </c>
      <c r="BI208" s="134">
        <f t="shared" si="48"/>
        <v>0</v>
      </c>
      <c r="BJ208" s="13" t="s">
        <v>76</v>
      </c>
      <c r="BK208" s="134">
        <f t="shared" si="49"/>
        <v>0</v>
      </c>
      <c r="BL208" s="13" t="s">
        <v>178</v>
      </c>
      <c r="BM208" s="133" t="s">
        <v>421</v>
      </c>
    </row>
    <row r="209" spans="2:65" s="1" customFormat="1" ht="16.5" customHeight="1" x14ac:dyDescent="0.2">
      <c r="B209" s="122"/>
      <c r="C209" s="123" t="s">
        <v>422</v>
      </c>
      <c r="D209" s="123" t="s">
        <v>153</v>
      </c>
      <c r="E209" s="124" t="s">
        <v>1339</v>
      </c>
      <c r="F209" s="125" t="s">
        <v>796</v>
      </c>
      <c r="G209" s="126" t="s">
        <v>683</v>
      </c>
      <c r="H209" s="127">
        <v>1</v>
      </c>
      <c r="I209" s="128"/>
      <c r="J209" s="128">
        <f t="shared" si="40"/>
        <v>0</v>
      </c>
      <c r="K209" s="125" t="s">
        <v>1</v>
      </c>
      <c r="L209" s="25"/>
      <c r="M209" s="129" t="s">
        <v>1</v>
      </c>
      <c r="N209" s="130" t="s">
        <v>34</v>
      </c>
      <c r="O209" s="131">
        <v>0</v>
      </c>
      <c r="P209" s="131">
        <f t="shared" si="41"/>
        <v>0</v>
      </c>
      <c r="Q209" s="131">
        <v>0</v>
      </c>
      <c r="R209" s="131">
        <f t="shared" si="42"/>
        <v>0</v>
      </c>
      <c r="S209" s="131">
        <v>0</v>
      </c>
      <c r="T209" s="132">
        <f t="shared" si="43"/>
        <v>0</v>
      </c>
      <c r="AR209" s="133" t="s">
        <v>178</v>
      </c>
      <c r="AT209" s="133" t="s">
        <v>153</v>
      </c>
      <c r="AU209" s="133" t="s">
        <v>76</v>
      </c>
      <c r="AY209" s="13" t="s">
        <v>152</v>
      </c>
      <c r="BE209" s="134">
        <f t="shared" si="44"/>
        <v>0</v>
      </c>
      <c r="BF209" s="134">
        <f t="shared" si="45"/>
        <v>0</v>
      </c>
      <c r="BG209" s="134">
        <f t="shared" si="46"/>
        <v>0</v>
      </c>
      <c r="BH209" s="134">
        <f t="shared" si="47"/>
        <v>0</v>
      </c>
      <c r="BI209" s="134">
        <f t="shared" si="48"/>
        <v>0</v>
      </c>
      <c r="BJ209" s="13" t="s">
        <v>76</v>
      </c>
      <c r="BK209" s="134">
        <f t="shared" si="49"/>
        <v>0</v>
      </c>
      <c r="BL209" s="13" t="s">
        <v>178</v>
      </c>
      <c r="BM209" s="133" t="s">
        <v>425</v>
      </c>
    </row>
    <row r="210" spans="2:65" s="1" customFormat="1" ht="16.5" customHeight="1" x14ac:dyDescent="0.2">
      <c r="B210" s="122"/>
      <c r="C210" s="123" t="s">
        <v>295</v>
      </c>
      <c r="D210" s="123" t="s">
        <v>153</v>
      </c>
      <c r="E210" s="124" t="s">
        <v>1340</v>
      </c>
      <c r="F210" s="125" t="s">
        <v>1341</v>
      </c>
      <c r="G210" s="126" t="s">
        <v>683</v>
      </c>
      <c r="H210" s="127">
        <v>24</v>
      </c>
      <c r="I210" s="128"/>
      <c r="J210" s="128">
        <f t="shared" si="40"/>
        <v>0</v>
      </c>
      <c r="K210" s="125" t="s">
        <v>1</v>
      </c>
      <c r="L210" s="25"/>
      <c r="M210" s="129" t="s">
        <v>1</v>
      </c>
      <c r="N210" s="130" t="s">
        <v>34</v>
      </c>
      <c r="O210" s="131">
        <v>0</v>
      </c>
      <c r="P210" s="131">
        <f t="shared" si="41"/>
        <v>0</v>
      </c>
      <c r="Q210" s="131">
        <v>0</v>
      </c>
      <c r="R210" s="131">
        <f t="shared" si="42"/>
        <v>0</v>
      </c>
      <c r="S210" s="131">
        <v>0</v>
      </c>
      <c r="T210" s="132">
        <f t="shared" si="43"/>
        <v>0</v>
      </c>
      <c r="AR210" s="133" t="s">
        <v>178</v>
      </c>
      <c r="AT210" s="133" t="s">
        <v>153</v>
      </c>
      <c r="AU210" s="133" t="s">
        <v>76</v>
      </c>
      <c r="AY210" s="13" t="s">
        <v>152</v>
      </c>
      <c r="BE210" s="134">
        <f t="shared" si="44"/>
        <v>0</v>
      </c>
      <c r="BF210" s="134">
        <f t="shared" si="45"/>
        <v>0</v>
      </c>
      <c r="BG210" s="134">
        <f t="shared" si="46"/>
        <v>0</v>
      </c>
      <c r="BH210" s="134">
        <f t="shared" si="47"/>
        <v>0</v>
      </c>
      <c r="BI210" s="134">
        <f t="shared" si="48"/>
        <v>0</v>
      </c>
      <c r="BJ210" s="13" t="s">
        <v>76</v>
      </c>
      <c r="BK210" s="134">
        <f t="shared" si="49"/>
        <v>0</v>
      </c>
      <c r="BL210" s="13" t="s">
        <v>178</v>
      </c>
      <c r="BM210" s="133" t="s">
        <v>428</v>
      </c>
    </row>
    <row r="211" spans="2:65" s="1" customFormat="1" ht="16.5" customHeight="1" x14ac:dyDescent="0.2">
      <c r="B211" s="122"/>
      <c r="C211" s="123" t="s">
        <v>429</v>
      </c>
      <c r="D211" s="123" t="s">
        <v>153</v>
      </c>
      <c r="E211" s="124" t="s">
        <v>1342</v>
      </c>
      <c r="F211" s="125" t="s">
        <v>1343</v>
      </c>
      <c r="G211" s="126" t="s">
        <v>208</v>
      </c>
      <c r="H211" s="127">
        <v>3.3000000000000002E-2</v>
      </c>
      <c r="I211" s="128"/>
      <c r="J211" s="128">
        <f t="shared" si="40"/>
        <v>0</v>
      </c>
      <c r="K211" s="125" t="s">
        <v>1</v>
      </c>
      <c r="L211" s="25"/>
      <c r="M211" s="129" t="s">
        <v>1</v>
      </c>
      <c r="N211" s="130" t="s">
        <v>34</v>
      </c>
      <c r="O211" s="131">
        <v>0</v>
      </c>
      <c r="P211" s="131">
        <f t="shared" si="41"/>
        <v>0</v>
      </c>
      <c r="Q211" s="131">
        <v>0</v>
      </c>
      <c r="R211" s="131">
        <f t="shared" si="42"/>
        <v>0</v>
      </c>
      <c r="S211" s="131">
        <v>0</v>
      </c>
      <c r="T211" s="132">
        <f t="shared" si="43"/>
        <v>0</v>
      </c>
      <c r="AR211" s="133" t="s">
        <v>178</v>
      </c>
      <c r="AT211" s="133" t="s">
        <v>153</v>
      </c>
      <c r="AU211" s="133" t="s">
        <v>76</v>
      </c>
      <c r="AY211" s="13" t="s">
        <v>152</v>
      </c>
      <c r="BE211" s="134">
        <f t="shared" si="44"/>
        <v>0</v>
      </c>
      <c r="BF211" s="134">
        <f t="shared" si="45"/>
        <v>0</v>
      </c>
      <c r="BG211" s="134">
        <f t="shared" si="46"/>
        <v>0</v>
      </c>
      <c r="BH211" s="134">
        <f t="shared" si="47"/>
        <v>0</v>
      </c>
      <c r="BI211" s="134">
        <f t="shared" si="48"/>
        <v>0</v>
      </c>
      <c r="BJ211" s="13" t="s">
        <v>76</v>
      </c>
      <c r="BK211" s="134">
        <f t="shared" si="49"/>
        <v>0</v>
      </c>
      <c r="BL211" s="13" t="s">
        <v>178</v>
      </c>
      <c r="BM211" s="133" t="s">
        <v>432</v>
      </c>
    </row>
    <row r="212" spans="2:65" s="1" customFormat="1" ht="16.5" customHeight="1" x14ac:dyDescent="0.2">
      <c r="B212" s="122"/>
      <c r="C212" s="123" t="s">
        <v>297</v>
      </c>
      <c r="D212" s="123" t="s">
        <v>153</v>
      </c>
      <c r="E212" s="124" t="s">
        <v>1344</v>
      </c>
      <c r="F212" s="125" t="s">
        <v>1345</v>
      </c>
      <c r="G212" s="126" t="s">
        <v>208</v>
      </c>
      <c r="H212" s="127">
        <v>3.3000000000000002E-2</v>
      </c>
      <c r="I212" s="128"/>
      <c r="J212" s="128">
        <f t="shared" si="40"/>
        <v>0</v>
      </c>
      <c r="K212" s="125" t="s">
        <v>1</v>
      </c>
      <c r="L212" s="25"/>
      <c r="M212" s="129" t="s">
        <v>1</v>
      </c>
      <c r="N212" s="130" t="s">
        <v>34</v>
      </c>
      <c r="O212" s="131">
        <v>0</v>
      </c>
      <c r="P212" s="131">
        <f t="shared" si="41"/>
        <v>0</v>
      </c>
      <c r="Q212" s="131">
        <v>0</v>
      </c>
      <c r="R212" s="131">
        <f t="shared" si="42"/>
        <v>0</v>
      </c>
      <c r="S212" s="131">
        <v>0</v>
      </c>
      <c r="T212" s="132">
        <f t="shared" si="43"/>
        <v>0</v>
      </c>
      <c r="AR212" s="133" t="s">
        <v>178</v>
      </c>
      <c r="AT212" s="133" t="s">
        <v>153</v>
      </c>
      <c r="AU212" s="133" t="s">
        <v>76</v>
      </c>
      <c r="AY212" s="13" t="s">
        <v>152</v>
      </c>
      <c r="BE212" s="134">
        <f t="shared" si="44"/>
        <v>0</v>
      </c>
      <c r="BF212" s="134">
        <f t="shared" si="45"/>
        <v>0</v>
      </c>
      <c r="BG212" s="134">
        <f t="shared" si="46"/>
        <v>0</v>
      </c>
      <c r="BH212" s="134">
        <f t="shared" si="47"/>
        <v>0</v>
      </c>
      <c r="BI212" s="134">
        <f t="shared" si="48"/>
        <v>0</v>
      </c>
      <c r="BJ212" s="13" t="s">
        <v>76</v>
      </c>
      <c r="BK212" s="134">
        <f t="shared" si="49"/>
        <v>0</v>
      </c>
      <c r="BL212" s="13" t="s">
        <v>178</v>
      </c>
      <c r="BM212" s="133" t="s">
        <v>435</v>
      </c>
    </row>
    <row r="213" spans="2:65" s="1" customFormat="1" ht="16.5" customHeight="1" x14ac:dyDescent="0.2">
      <c r="B213" s="122"/>
      <c r="C213" s="123" t="s">
        <v>436</v>
      </c>
      <c r="D213" s="123" t="s">
        <v>153</v>
      </c>
      <c r="E213" s="124" t="s">
        <v>1346</v>
      </c>
      <c r="F213" s="125" t="s">
        <v>1347</v>
      </c>
      <c r="G213" s="126" t="s">
        <v>208</v>
      </c>
      <c r="H213" s="127">
        <v>3.3000000000000002E-2</v>
      </c>
      <c r="I213" s="128"/>
      <c r="J213" s="128">
        <f t="shared" si="40"/>
        <v>0</v>
      </c>
      <c r="K213" s="125" t="s">
        <v>1</v>
      </c>
      <c r="L213" s="25"/>
      <c r="M213" s="129" t="s">
        <v>1</v>
      </c>
      <c r="N213" s="130" t="s">
        <v>34</v>
      </c>
      <c r="O213" s="131">
        <v>0</v>
      </c>
      <c r="P213" s="131">
        <f t="shared" si="41"/>
        <v>0</v>
      </c>
      <c r="Q213" s="131">
        <v>0</v>
      </c>
      <c r="R213" s="131">
        <f t="shared" si="42"/>
        <v>0</v>
      </c>
      <c r="S213" s="131">
        <v>0</v>
      </c>
      <c r="T213" s="132">
        <f t="shared" si="43"/>
        <v>0</v>
      </c>
      <c r="AR213" s="133" t="s">
        <v>178</v>
      </c>
      <c r="AT213" s="133" t="s">
        <v>153</v>
      </c>
      <c r="AU213" s="133" t="s">
        <v>76</v>
      </c>
      <c r="AY213" s="13" t="s">
        <v>152</v>
      </c>
      <c r="BE213" s="134">
        <f t="shared" si="44"/>
        <v>0</v>
      </c>
      <c r="BF213" s="134">
        <f t="shared" si="45"/>
        <v>0</v>
      </c>
      <c r="BG213" s="134">
        <f t="shared" si="46"/>
        <v>0</v>
      </c>
      <c r="BH213" s="134">
        <f t="shared" si="47"/>
        <v>0</v>
      </c>
      <c r="BI213" s="134">
        <f t="shared" si="48"/>
        <v>0</v>
      </c>
      <c r="BJ213" s="13" t="s">
        <v>76</v>
      </c>
      <c r="BK213" s="134">
        <f t="shared" si="49"/>
        <v>0</v>
      </c>
      <c r="BL213" s="13" t="s">
        <v>178</v>
      </c>
      <c r="BM213" s="133" t="s">
        <v>439</v>
      </c>
    </row>
    <row r="214" spans="2:65" s="1" customFormat="1" ht="21.75" customHeight="1" x14ac:dyDescent="0.2">
      <c r="B214" s="122"/>
      <c r="C214" s="123" t="s">
        <v>300</v>
      </c>
      <c r="D214" s="123" t="s">
        <v>153</v>
      </c>
      <c r="E214" s="124" t="s">
        <v>1348</v>
      </c>
      <c r="F214" s="125" t="s">
        <v>1349</v>
      </c>
      <c r="G214" s="126" t="s">
        <v>208</v>
      </c>
      <c r="H214" s="127">
        <v>0.29699999999999999</v>
      </c>
      <c r="I214" s="128"/>
      <c r="J214" s="128">
        <f t="shared" si="40"/>
        <v>0</v>
      </c>
      <c r="K214" s="125" t="s">
        <v>1</v>
      </c>
      <c r="L214" s="25"/>
      <c r="M214" s="129" t="s">
        <v>1</v>
      </c>
      <c r="N214" s="130" t="s">
        <v>34</v>
      </c>
      <c r="O214" s="131">
        <v>0</v>
      </c>
      <c r="P214" s="131">
        <f t="shared" si="41"/>
        <v>0</v>
      </c>
      <c r="Q214" s="131">
        <v>0</v>
      </c>
      <c r="R214" s="131">
        <f t="shared" si="42"/>
        <v>0</v>
      </c>
      <c r="S214" s="131">
        <v>0</v>
      </c>
      <c r="T214" s="132">
        <f t="shared" si="43"/>
        <v>0</v>
      </c>
      <c r="AR214" s="133" t="s">
        <v>178</v>
      </c>
      <c r="AT214" s="133" t="s">
        <v>153</v>
      </c>
      <c r="AU214" s="133" t="s">
        <v>76</v>
      </c>
      <c r="AY214" s="13" t="s">
        <v>152</v>
      </c>
      <c r="BE214" s="134">
        <f t="shared" si="44"/>
        <v>0</v>
      </c>
      <c r="BF214" s="134">
        <f t="shared" si="45"/>
        <v>0</v>
      </c>
      <c r="BG214" s="134">
        <f t="shared" si="46"/>
        <v>0</v>
      </c>
      <c r="BH214" s="134">
        <f t="shared" si="47"/>
        <v>0</v>
      </c>
      <c r="BI214" s="134">
        <f t="shared" si="48"/>
        <v>0</v>
      </c>
      <c r="BJ214" s="13" t="s">
        <v>76</v>
      </c>
      <c r="BK214" s="134">
        <f t="shared" si="49"/>
        <v>0</v>
      </c>
      <c r="BL214" s="13" t="s">
        <v>178</v>
      </c>
      <c r="BM214" s="133" t="s">
        <v>442</v>
      </c>
    </row>
    <row r="215" spans="2:65" s="10" customFormat="1" ht="25.9" customHeight="1" x14ac:dyDescent="0.2">
      <c r="B215" s="113"/>
      <c r="D215" s="114" t="s">
        <v>68</v>
      </c>
      <c r="E215" s="115" t="s">
        <v>1350</v>
      </c>
      <c r="F215" s="115" t="s">
        <v>1351</v>
      </c>
      <c r="J215" s="116">
        <f>BK215</f>
        <v>0</v>
      </c>
      <c r="L215" s="113"/>
      <c r="M215" s="117"/>
      <c r="P215" s="118">
        <f>SUM(P216:P235)</f>
        <v>0</v>
      </c>
      <c r="R215" s="118">
        <f>SUM(R216:R235)</f>
        <v>0</v>
      </c>
      <c r="T215" s="119">
        <f>SUM(T216:T235)</f>
        <v>0</v>
      </c>
      <c r="AR215" s="114" t="s">
        <v>78</v>
      </c>
      <c r="AT215" s="120" t="s">
        <v>68</v>
      </c>
      <c r="AU215" s="120" t="s">
        <v>69</v>
      </c>
      <c r="AY215" s="114" t="s">
        <v>152</v>
      </c>
      <c r="BK215" s="121">
        <f>SUM(BK216:BK235)</f>
        <v>0</v>
      </c>
    </row>
    <row r="216" spans="2:65" s="1" customFormat="1" ht="16.5" customHeight="1" x14ac:dyDescent="0.2">
      <c r="B216" s="122"/>
      <c r="C216" s="123" t="s">
        <v>443</v>
      </c>
      <c r="D216" s="123" t="s">
        <v>153</v>
      </c>
      <c r="E216" s="124" t="s">
        <v>1352</v>
      </c>
      <c r="F216" s="125" t="s">
        <v>1353</v>
      </c>
      <c r="G216" s="126" t="s">
        <v>683</v>
      </c>
      <c r="H216" s="127">
        <v>1</v>
      </c>
      <c r="I216" s="128"/>
      <c r="J216" s="128">
        <f t="shared" ref="J216:J235" si="50">ROUND(I216*H216,2)</f>
        <v>0</v>
      </c>
      <c r="K216" s="125" t="s">
        <v>1</v>
      </c>
      <c r="L216" s="25"/>
      <c r="M216" s="129" t="s">
        <v>1</v>
      </c>
      <c r="N216" s="130" t="s">
        <v>34</v>
      </c>
      <c r="O216" s="131">
        <v>0</v>
      </c>
      <c r="P216" s="131">
        <f t="shared" ref="P216:P235" si="51">O216*H216</f>
        <v>0</v>
      </c>
      <c r="Q216" s="131">
        <v>0</v>
      </c>
      <c r="R216" s="131">
        <f t="shared" ref="R216:R235" si="52">Q216*H216</f>
        <v>0</v>
      </c>
      <c r="S216" s="131">
        <v>0</v>
      </c>
      <c r="T216" s="132">
        <f t="shared" ref="T216:T235" si="53">S216*H216</f>
        <v>0</v>
      </c>
      <c r="AR216" s="133" t="s">
        <v>178</v>
      </c>
      <c r="AT216" s="133" t="s">
        <v>153</v>
      </c>
      <c r="AU216" s="133" t="s">
        <v>76</v>
      </c>
      <c r="AY216" s="13" t="s">
        <v>152</v>
      </c>
      <c r="BE216" s="134">
        <f t="shared" ref="BE216:BE235" si="54">IF(N216="základní",J216,0)</f>
        <v>0</v>
      </c>
      <c r="BF216" s="134">
        <f t="shared" ref="BF216:BF235" si="55">IF(N216="snížená",J216,0)</f>
        <v>0</v>
      </c>
      <c r="BG216" s="134">
        <f t="shared" ref="BG216:BG235" si="56">IF(N216="zákl. přenesená",J216,0)</f>
        <v>0</v>
      </c>
      <c r="BH216" s="134">
        <f t="shared" ref="BH216:BH235" si="57">IF(N216="sníž. přenesená",J216,0)</f>
        <v>0</v>
      </c>
      <c r="BI216" s="134">
        <f t="shared" ref="BI216:BI235" si="58">IF(N216="nulová",J216,0)</f>
        <v>0</v>
      </c>
      <c r="BJ216" s="13" t="s">
        <v>76</v>
      </c>
      <c r="BK216" s="134">
        <f t="shared" ref="BK216:BK235" si="59">ROUND(I216*H216,2)</f>
        <v>0</v>
      </c>
      <c r="BL216" s="13" t="s">
        <v>178</v>
      </c>
      <c r="BM216" s="133" t="s">
        <v>446</v>
      </c>
    </row>
    <row r="217" spans="2:65" s="1" customFormat="1" ht="16.5" customHeight="1" x14ac:dyDescent="0.2">
      <c r="B217" s="122"/>
      <c r="C217" s="123" t="s">
        <v>302</v>
      </c>
      <c r="D217" s="123" t="s">
        <v>153</v>
      </c>
      <c r="E217" s="124" t="s">
        <v>1354</v>
      </c>
      <c r="F217" s="125" t="s">
        <v>1355</v>
      </c>
      <c r="G217" s="126" t="s">
        <v>683</v>
      </c>
      <c r="H217" s="127">
        <v>1</v>
      </c>
      <c r="I217" s="128"/>
      <c r="J217" s="128">
        <f t="shared" si="50"/>
        <v>0</v>
      </c>
      <c r="K217" s="125" t="s">
        <v>1</v>
      </c>
      <c r="L217" s="25"/>
      <c r="M217" s="129" t="s">
        <v>1</v>
      </c>
      <c r="N217" s="130" t="s">
        <v>34</v>
      </c>
      <c r="O217" s="131">
        <v>0</v>
      </c>
      <c r="P217" s="131">
        <f t="shared" si="51"/>
        <v>0</v>
      </c>
      <c r="Q217" s="131">
        <v>0</v>
      </c>
      <c r="R217" s="131">
        <f t="shared" si="52"/>
        <v>0</v>
      </c>
      <c r="S217" s="131">
        <v>0</v>
      </c>
      <c r="T217" s="132">
        <f t="shared" si="53"/>
        <v>0</v>
      </c>
      <c r="AR217" s="133" t="s">
        <v>178</v>
      </c>
      <c r="AT217" s="133" t="s">
        <v>153</v>
      </c>
      <c r="AU217" s="133" t="s">
        <v>76</v>
      </c>
      <c r="AY217" s="13" t="s">
        <v>152</v>
      </c>
      <c r="BE217" s="134">
        <f t="shared" si="54"/>
        <v>0</v>
      </c>
      <c r="BF217" s="134">
        <f t="shared" si="55"/>
        <v>0</v>
      </c>
      <c r="BG217" s="134">
        <f t="shared" si="56"/>
        <v>0</v>
      </c>
      <c r="BH217" s="134">
        <f t="shared" si="57"/>
        <v>0</v>
      </c>
      <c r="BI217" s="134">
        <f t="shared" si="58"/>
        <v>0</v>
      </c>
      <c r="BJ217" s="13" t="s">
        <v>76</v>
      </c>
      <c r="BK217" s="134">
        <f t="shared" si="59"/>
        <v>0</v>
      </c>
      <c r="BL217" s="13" t="s">
        <v>178</v>
      </c>
      <c r="BM217" s="133" t="s">
        <v>449</v>
      </c>
    </row>
    <row r="218" spans="2:65" s="1" customFormat="1" ht="16.5" customHeight="1" x14ac:dyDescent="0.2">
      <c r="B218" s="122"/>
      <c r="C218" s="123" t="s">
        <v>450</v>
      </c>
      <c r="D218" s="123" t="s">
        <v>153</v>
      </c>
      <c r="E218" s="124" t="s">
        <v>1356</v>
      </c>
      <c r="F218" s="125" t="s">
        <v>1357</v>
      </c>
      <c r="G218" s="126" t="s">
        <v>683</v>
      </c>
      <c r="H218" s="127">
        <v>1</v>
      </c>
      <c r="I218" s="128"/>
      <c r="J218" s="128">
        <f t="shared" si="50"/>
        <v>0</v>
      </c>
      <c r="K218" s="125" t="s">
        <v>1</v>
      </c>
      <c r="L218" s="25"/>
      <c r="M218" s="129" t="s">
        <v>1</v>
      </c>
      <c r="N218" s="130" t="s">
        <v>34</v>
      </c>
      <c r="O218" s="131">
        <v>0</v>
      </c>
      <c r="P218" s="131">
        <f t="shared" si="51"/>
        <v>0</v>
      </c>
      <c r="Q218" s="131">
        <v>0</v>
      </c>
      <c r="R218" s="131">
        <f t="shared" si="52"/>
        <v>0</v>
      </c>
      <c r="S218" s="131">
        <v>0</v>
      </c>
      <c r="T218" s="132">
        <f t="shared" si="53"/>
        <v>0</v>
      </c>
      <c r="AR218" s="133" t="s">
        <v>178</v>
      </c>
      <c r="AT218" s="133" t="s">
        <v>153</v>
      </c>
      <c r="AU218" s="133" t="s">
        <v>76</v>
      </c>
      <c r="AY218" s="13" t="s">
        <v>152</v>
      </c>
      <c r="BE218" s="134">
        <f t="shared" si="54"/>
        <v>0</v>
      </c>
      <c r="BF218" s="134">
        <f t="shared" si="55"/>
        <v>0</v>
      </c>
      <c r="BG218" s="134">
        <f t="shared" si="56"/>
        <v>0</v>
      </c>
      <c r="BH218" s="134">
        <f t="shared" si="57"/>
        <v>0</v>
      </c>
      <c r="BI218" s="134">
        <f t="shared" si="58"/>
        <v>0</v>
      </c>
      <c r="BJ218" s="13" t="s">
        <v>76</v>
      </c>
      <c r="BK218" s="134">
        <f t="shared" si="59"/>
        <v>0</v>
      </c>
      <c r="BL218" s="13" t="s">
        <v>178</v>
      </c>
      <c r="BM218" s="133" t="s">
        <v>453</v>
      </c>
    </row>
    <row r="219" spans="2:65" s="1" customFormat="1" ht="16.5" customHeight="1" x14ac:dyDescent="0.2">
      <c r="B219" s="122"/>
      <c r="C219" s="123" t="s">
        <v>306</v>
      </c>
      <c r="D219" s="123" t="s">
        <v>153</v>
      </c>
      <c r="E219" s="124" t="s">
        <v>1358</v>
      </c>
      <c r="F219" s="125" t="s">
        <v>1359</v>
      </c>
      <c r="G219" s="126" t="s">
        <v>683</v>
      </c>
      <c r="H219" s="127">
        <v>2</v>
      </c>
      <c r="I219" s="128"/>
      <c r="J219" s="128">
        <f t="shared" si="50"/>
        <v>0</v>
      </c>
      <c r="K219" s="125" t="s">
        <v>1</v>
      </c>
      <c r="L219" s="25"/>
      <c r="M219" s="129" t="s">
        <v>1</v>
      </c>
      <c r="N219" s="130" t="s">
        <v>34</v>
      </c>
      <c r="O219" s="131">
        <v>0</v>
      </c>
      <c r="P219" s="131">
        <f t="shared" si="51"/>
        <v>0</v>
      </c>
      <c r="Q219" s="131">
        <v>0</v>
      </c>
      <c r="R219" s="131">
        <f t="shared" si="52"/>
        <v>0</v>
      </c>
      <c r="S219" s="131">
        <v>0</v>
      </c>
      <c r="T219" s="132">
        <f t="shared" si="53"/>
        <v>0</v>
      </c>
      <c r="AR219" s="133" t="s">
        <v>178</v>
      </c>
      <c r="AT219" s="133" t="s">
        <v>153</v>
      </c>
      <c r="AU219" s="133" t="s">
        <v>76</v>
      </c>
      <c r="AY219" s="13" t="s">
        <v>152</v>
      </c>
      <c r="BE219" s="134">
        <f t="shared" si="54"/>
        <v>0</v>
      </c>
      <c r="BF219" s="134">
        <f t="shared" si="55"/>
        <v>0</v>
      </c>
      <c r="BG219" s="134">
        <f t="shared" si="56"/>
        <v>0</v>
      </c>
      <c r="BH219" s="134">
        <f t="shared" si="57"/>
        <v>0</v>
      </c>
      <c r="BI219" s="134">
        <f t="shared" si="58"/>
        <v>0</v>
      </c>
      <c r="BJ219" s="13" t="s">
        <v>76</v>
      </c>
      <c r="BK219" s="134">
        <f t="shared" si="59"/>
        <v>0</v>
      </c>
      <c r="BL219" s="13" t="s">
        <v>178</v>
      </c>
      <c r="BM219" s="133" t="s">
        <v>456</v>
      </c>
    </row>
    <row r="220" spans="2:65" s="1" customFormat="1" ht="16.5" customHeight="1" x14ac:dyDescent="0.2">
      <c r="B220" s="122"/>
      <c r="C220" s="123" t="s">
        <v>459</v>
      </c>
      <c r="D220" s="123" t="s">
        <v>153</v>
      </c>
      <c r="E220" s="124" t="s">
        <v>1360</v>
      </c>
      <c r="F220" s="125" t="s">
        <v>1361</v>
      </c>
      <c r="G220" s="126" t="s">
        <v>683</v>
      </c>
      <c r="H220" s="127">
        <v>1</v>
      </c>
      <c r="I220" s="128"/>
      <c r="J220" s="128">
        <f t="shared" si="50"/>
        <v>0</v>
      </c>
      <c r="K220" s="125" t="s">
        <v>1</v>
      </c>
      <c r="L220" s="25"/>
      <c r="M220" s="129" t="s">
        <v>1</v>
      </c>
      <c r="N220" s="130" t="s">
        <v>34</v>
      </c>
      <c r="O220" s="131">
        <v>0</v>
      </c>
      <c r="P220" s="131">
        <f t="shared" si="51"/>
        <v>0</v>
      </c>
      <c r="Q220" s="131">
        <v>0</v>
      </c>
      <c r="R220" s="131">
        <f t="shared" si="52"/>
        <v>0</v>
      </c>
      <c r="S220" s="131">
        <v>0</v>
      </c>
      <c r="T220" s="132">
        <f t="shared" si="53"/>
        <v>0</v>
      </c>
      <c r="AR220" s="133" t="s">
        <v>178</v>
      </c>
      <c r="AT220" s="133" t="s">
        <v>153</v>
      </c>
      <c r="AU220" s="133" t="s">
        <v>76</v>
      </c>
      <c r="AY220" s="13" t="s">
        <v>152</v>
      </c>
      <c r="BE220" s="134">
        <f t="shared" si="54"/>
        <v>0</v>
      </c>
      <c r="BF220" s="134">
        <f t="shared" si="55"/>
        <v>0</v>
      </c>
      <c r="BG220" s="134">
        <f t="shared" si="56"/>
        <v>0</v>
      </c>
      <c r="BH220" s="134">
        <f t="shared" si="57"/>
        <v>0</v>
      </c>
      <c r="BI220" s="134">
        <f t="shared" si="58"/>
        <v>0</v>
      </c>
      <c r="BJ220" s="13" t="s">
        <v>76</v>
      </c>
      <c r="BK220" s="134">
        <f t="shared" si="59"/>
        <v>0</v>
      </c>
      <c r="BL220" s="13" t="s">
        <v>178</v>
      </c>
      <c r="BM220" s="133" t="s">
        <v>462</v>
      </c>
    </row>
    <row r="221" spans="2:65" s="1" customFormat="1" ht="16.5" customHeight="1" x14ac:dyDescent="0.2">
      <c r="B221" s="122"/>
      <c r="C221" s="123" t="s">
        <v>309</v>
      </c>
      <c r="D221" s="123" t="s">
        <v>153</v>
      </c>
      <c r="E221" s="124" t="s">
        <v>1362</v>
      </c>
      <c r="F221" s="125" t="s">
        <v>1363</v>
      </c>
      <c r="G221" s="126" t="s">
        <v>683</v>
      </c>
      <c r="H221" s="127">
        <v>4</v>
      </c>
      <c r="I221" s="128"/>
      <c r="J221" s="128">
        <f t="shared" si="50"/>
        <v>0</v>
      </c>
      <c r="K221" s="125" t="s">
        <v>1</v>
      </c>
      <c r="L221" s="25"/>
      <c r="M221" s="129" t="s">
        <v>1</v>
      </c>
      <c r="N221" s="130" t="s">
        <v>34</v>
      </c>
      <c r="O221" s="131">
        <v>0</v>
      </c>
      <c r="P221" s="131">
        <f t="shared" si="51"/>
        <v>0</v>
      </c>
      <c r="Q221" s="131">
        <v>0</v>
      </c>
      <c r="R221" s="131">
        <f t="shared" si="52"/>
        <v>0</v>
      </c>
      <c r="S221" s="131">
        <v>0</v>
      </c>
      <c r="T221" s="132">
        <f t="shared" si="53"/>
        <v>0</v>
      </c>
      <c r="AR221" s="133" t="s">
        <v>178</v>
      </c>
      <c r="AT221" s="133" t="s">
        <v>153</v>
      </c>
      <c r="AU221" s="133" t="s">
        <v>76</v>
      </c>
      <c r="AY221" s="13" t="s">
        <v>152</v>
      </c>
      <c r="BE221" s="134">
        <f t="shared" si="54"/>
        <v>0</v>
      </c>
      <c r="BF221" s="134">
        <f t="shared" si="55"/>
        <v>0</v>
      </c>
      <c r="BG221" s="134">
        <f t="shared" si="56"/>
        <v>0</v>
      </c>
      <c r="BH221" s="134">
        <f t="shared" si="57"/>
        <v>0</v>
      </c>
      <c r="BI221" s="134">
        <f t="shared" si="58"/>
        <v>0</v>
      </c>
      <c r="BJ221" s="13" t="s">
        <v>76</v>
      </c>
      <c r="BK221" s="134">
        <f t="shared" si="59"/>
        <v>0</v>
      </c>
      <c r="BL221" s="13" t="s">
        <v>178</v>
      </c>
      <c r="BM221" s="133" t="s">
        <v>467</v>
      </c>
    </row>
    <row r="222" spans="2:65" s="1" customFormat="1" ht="16.5" customHeight="1" x14ac:dyDescent="0.2">
      <c r="B222" s="122"/>
      <c r="C222" s="123" t="s">
        <v>470</v>
      </c>
      <c r="D222" s="123" t="s">
        <v>153</v>
      </c>
      <c r="E222" s="124" t="s">
        <v>1364</v>
      </c>
      <c r="F222" s="125" t="s">
        <v>1365</v>
      </c>
      <c r="G222" s="126" t="s">
        <v>683</v>
      </c>
      <c r="H222" s="127">
        <v>1</v>
      </c>
      <c r="I222" s="128"/>
      <c r="J222" s="128">
        <f t="shared" si="50"/>
        <v>0</v>
      </c>
      <c r="K222" s="125" t="s">
        <v>1</v>
      </c>
      <c r="L222" s="25"/>
      <c r="M222" s="129" t="s">
        <v>1</v>
      </c>
      <c r="N222" s="130" t="s">
        <v>34</v>
      </c>
      <c r="O222" s="131">
        <v>0</v>
      </c>
      <c r="P222" s="131">
        <f t="shared" si="51"/>
        <v>0</v>
      </c>
      <c r="Q222" s="131">
        <v>0</v>
      </c>
      <c r="R222" s="131">
        <f t="shared" si="52"/>
        <v>0</v>
      </c>
      <c r="S222" s="131">
        <v>0</v>
      </c>
      <c r="T222" s="132">
        <f t="shared" si="53"/>
        <v>0</v>
      </c>
      <c r="AR222" s="133" t="s">
        <v>178</v>
      </c>
      <c r="AT222" s="133" t="s">
        <v>153</v>
      </c>
      <c r="AU222" s="133" t="s">
        <v>76</v>
      </c>
      <c r="AY222" s="13" t="s">
        <v>152</v>
      </c>
      <c r="BE222" s="134">
        <f t="shared" si="54"/>
        <v>0</v>
      </c>
      <c r="BF222" s="134">
        <f t="shared" si="55"/>
        <v>0</v>
      </c>
      <c r="BG222" s="134">
        <f t="shared" si="56"/>
        <v>0</v>
      </c>
      <c r="BH222" s="134">
        <f t="shared" si="57"/>
        <v>0</v>
      </c>
      <c r="BI222" s="134">
        <f t="shared" si="58"/>
        <v>0</v>
      </c>
      <c r="BJ222" s="13" t="s">
        <v>76</v>
      </c>
      <c r="BK222" s="134">
        <f t="shared" si="59"/>
        <v>0</v>
      </c>
      <c r="BL222" s="13" t="s">
        <v>178</v>
      </c>
      <c r="BM222" s="133" t="s">
        <v>473</v>
      </c>
    </row>
    <row r="223" spans="2:65" s="1" customFormat="1" ht="16.5" customHeight="1" x14ac:dyDescent="0.2">
      <c r="B223" s="122"/>
      <c r="C223" s="123" t="s">
        <v>313</v>
      </c>
      <c r="D223" s="123" t="s">
        <v>153</v>
      </c>
      <c r="E223" s="124" t="s">
        <v>1366</v>
      </c>
      <c r="F223" s="125" t="s">
        <v>1367</v>
      </c>
      <c r="G223" s="126" t="s">
        <v>683</v>
      </c>
      <c r="H223" s="127">
        <v>1</v>
      </c>
      <c r="I223" s="128"/>
      <c r="J223" s="128">
        <f t="shared" si="50"/>
        <v>0</v>
      </c>
      <c r="K223" s="125" t="s">
        <v>1</v>
      </c>
      <c r="L223" s="25"/>
      <c r="M223" s="129" t="s">
        <v>1</v>
      </c>
      <c r="N223" s="130" t="s">
        <v>34</v>
      </c>
      <c r="O223" s="131">
        <v>0</v>
      </c>
      <c r="P223" s="131">
        <f t="shared" si="51"/>
        <v>0</v>
      </c>
      <c r="Q223" s="131">
        <v>0</v>
      </c>
      <c r="R223" s="131">
        <f t="shared" si="52"/>
        <v>0</v>
      </c>
      <c r="S223" s="131">
        <v>0</v>
      </c>
      <c r="T223" s="132">
        <f t="shared" si="53"/>
        <v>0</v>
      </c>
      <c r="AR223" s="133" t="s">
        <v>178</v>
      </c>
      <c r="AT223" s="133" t="s">
        <v>153</v>
      </c>
      <c r="AU223" s="133" t="s">
        <v>76</v>
      </c>
      <c r="AY223" s="13" t="s">
        <v>152</v>
      </c>
      <c r="BE223" s="134">
        <f t="shared" si="54"/>
        <v>0</v>
      </c>
      <c r="BF223" s="134">
        <f t="shared" si="55"/>
        <v>0</v>
      </c>
      <c r="BG223" s="134">
        <f t="shared" si="56"/>
        <v>0</v>
      </c>
      <c r="BH223" s="134">
        <f t="shared" si="57"/>
        <v>0</v>
      </c>
      <c r="BI223" s="134">
        <f t="shared" si="58"/>
        <v>0</v>
      </c>
      <c r="BJ223" s="13" t="s">
        <v>76</v>
      </c>
      <c r="BK223" s="134">
        <f t="shared" si="59"/>
        <v>0</v>
      </c>
      <c r="BL223" s="13" t="s">
        <v>178</v>
      </c>
      <c r="BM223" s="133" t="s">
        <v>476</v>
      </c>
    </row>
    <row r="224" spans="2:65" s="1" customFormat="1" ht="16.5" customHeight="1" x14ac:dyDescent="0.2">
      <c r="B224" s="122"/>
      <c r="C224" s="123" t="s">
        <v>477</v>
      </c>
      <c r="D224" s="123" t="s">
        <v>153</v>
      </c>
      <c r="E224" s="124" t="s">
        <v>1368</v>
      </c>
      <c r="F224" s="125" t="s">
        <v>1369</v>
      </c>
      <c r="G224" s="126" t="s">
        <v>683</v>
      </c>
      <c r="H224" s="127">
        <v>1</v>
      </c>
      <c r="I224" s="128"/>
      <c r="J224" s="128">
        <f t="shared" si="50"/>
        <v>0</v>
      </c>
      <c r="K224" s="125" t="s">
        <v>1</v>
      </c>
      <c r="L224" s="25"/>
      <c r="M224" s="129" t="s">
        <v>1</v>
      </c>
      <c r="N224" s="130" t="s">
        <v>34</v>
      </c>
      <c r="O224" s="131">
        <v>0</v>
      </c>
      <c r="P224" s="131">
        <f t="shared" si="51"/>
        <v>0</v>
      </c>
      <c r="Q224" s="131">
        <v>0</v>
      </c>
      <c r="R224" s="131">
        <f t="shared" si="52"/>
        <v>0</v>
      </c>
      <c r="S224" s="131">
        <v>0</v>
      </c>
      <c r="T224" s="132">
        <f t="shared" si="53"/>
        <v>0</v>
      </c>
      <c r="AR224" s="133" t="s">
        <v>178</v>
      </c>
      <c r="AT224" s="133" t="s">
        <v>153</v>
      </c>
      <c r="AU224" s="133" t="s">
        <v>76</v>
      </c>
      <c r="AY224" s="13" t="s">
        <v>152</v>
      </c>
      <c r="BE224" s="134">
        <f t="shared" si="54"/>
        <v>0</v>
      </c>
      <c r="BF224" s="134">
        <f t="shared" si="55"/>
        <v>0</v>
      </c>
      <c r="BG224" s="134">
        <f t="shared" si="56"/>
        <v>0</v>
      </c>
      <c r="BH224" s="134">
        <f t="shared" si="57"/>
        <v>0</v>
      </c>
      <c r="BI224" s="134">
        <f t="shared" si="58"/>
        <v>0</v>
      </c>
      <c r="BJ224" s="13" t="s">
        <v>76</v>
      </c>
      <c r="BK224" s="134">
        <f t="shared" si="59"/>
        <v>0</v>
      </c>
      <c r="BL224" s="13" t="s">
        <v>178</v>
      </c>
      <c r="BM224" s="133" t="s">
        <v>480</v>
      </c>
    </row>
    <row r="225" spans="2:65" s="1" customFormat="1" ht="16.5" customHeight="1" x14ac:dyDescent="0.2">
      <c r="B225" s="122"/>
      <c r="C225" s="123" t="s">
        <v>316</v>
      </c>
      <c r="D225" s="123" t="s">
        <v>153</v>
      </c>
      <c r="E225" s="124" t="s">
        <v>1370</v>
      </c>
      <c r="F225" s="125" t="s">
        <v>1371</v>
      </c>
      <c r="G225" s="126" t="s">
        <v>683</v>
      </c>
      <c r="H225" s="127">
        <v>2</v>
      </c>
      <c r="I225" s="128"/>
      <c r="J225" s="128">
        <f t="shared" si="50"/>
        <v>0</v>
      </c>
      <c r="K225" s="125" t="s">
        <v>1</v>
      </c>
      <c r="L225" s="25"/>
      <c r="M225" s="129" t="s">
        <v>1</v>
      </c>
      <c r="N225" s="130" t="s">
        <v>34</v>
      </c>
      <c r="O225" s="131">
        <v>0</v>
      </c>
      <c r="P225" s="131">
        <f t="shared" si="51"/>
        <v>0</v>
      </c>
      <c r="Q225" s="131">
        <v>0</v>
      </c>
      <c r="R225" s="131">
        <f t="shared" si="52"/>
        <v>0</v>
      </c>
      <c r="S225" s="131">
        <v>0</v>
      </c>
      <c r="T225" s="132">
        <f t="shared" si="53"/>
        <v>0</v>
      </c>
      <c r="AR225" s="133" t="s">
        <v>178</v>
      </c>
      <c r="AT225" s="133" t="s">
        <v>153</v>
      </c>
      <c r="AU225" s="133" t="s">
        <v>76</v>
      </c>
      <c r="AY225" s="13" t="s">
        <v>152</v>
      </c>
      <c r="BE225" s="134">
        <f t="shared" si="54"/>
        <v>0</v>
      </c>
      <c r="BF225" s="134">
        <f t="shared" si="55"/>
        <v>0</v>
      </c>
      <c r="BG225" s="134">
        <f t="shared" si="56"/>
        <v>0</v>
      </c>
      <c r="BH225" s="134">
        <f t="shared" si="57"/>
        <v>0</v>
      </c>
      <c r="BI225" s="134">
        <f t="shared" si="58"/>
        <v>0</v>
      </c>
      <c r="BJ225" s="13" t="s">
        <v>76</v>
      </c>
      <c r="BK225" s="134">
        <f t="shared" si="59"/>
        <v>0</v>
      </c>
      <c r="BL225" s="13" t="s">
        <v>178</v>
      </c>
      <c r="BM225" s="133" t="s">
        <v>483</v>
      </c>
    </row>
    <row r="226" spans="2:65" s="1" customFormat="1" ht="16.5" customHeight="1" x14ac:dyDescent="0.2">
      <c r="B226" s="122"/>
      <c r="C226" s="123" t="s">
        <v>484</v>
      </c>
      <c r="D226" s="123" t="s">
        <v>153</v>
      </c>
      <c r="E226" s="124" t="s">
        <v>1372</v>
      </c>
      <c r="F226" s="125" t="s">
        <v>1373</v>
      </c>
      <c r="G226" s="126" t="s">
        <v>683</v>
      </c>
      <c r="H226" s="127">
        <v>1</v>
      </c>
      <c r="I226" s="128"/>
      <c r="J226" s="128">
        <f t="shared" si="50"/>
        <v>0</v>
      </c>
      <c r="K226" s="125" t="s">
        <v>1</v>
      </c>
      <c r="L226" s="25"/>
      <c r="M226" s="129" t="s">
        <v>1</v>
      </c>
      <c r="N226" s="130" t="s">
        <v>34</v>
      </c>
      <c r="O226" s="131">
        <v>0</v>
      </c>
      <c r="P226" s="131">
        <f t="shared" si="51"/>
        <v>0</v>
      </c>
      <c r="Q226" s="131">
        <v>0</v>
      </c>
      <c r="R226" s="131">
        <f t="shared" si="52"/>
        <v>0</v>
      </c>
      <c r="S226" s="131">
        <v>0</v>
      </c>
      <c r="T226" s="132">
        <f t="shared" si="53"/>
        <v>0</v>
      </c>
      <c r="AR226" s="133" t="s">
        <v>178</v>
      </c>
      <c r="AT226" s="133" t="s">
        <v>153</v>
      </c>
      <c r="AU226" s="133" t="s">
        <v>76</v>
      </c>
      <c r="AY226" s="13" t="s">
        <v>152</v>
      </c>
      <c r="BE226" s="134">
        <f t="shared" si="54"/>
        <v>0</v>
      </c>
      <c r="BF226" s="134">
        <f t="shared" si="55"/>
        <v>0</v>
      </c>
      <c r="BG226" s="134">
        <f t="shared" si="56"/>
        <v>0</v>
      </c>
      <c r="BH226" s="134">
        <f t="shared" si="57"/>
        <v>0</v>
      </c>
      <c r="BI226" s="134">
        <f t="shared" si="58"/>
        <v>0</v>
      </c>
      <c r="BJ226" s="13" t="s">
        <v>76</v>
      </c>
      <c r="BK226" s="134">
        <f t="shared" si="59"/>
        <v>0</v>
      </c>
      <c r="BL226" s="13" t="s">
        <v>178</v>
      </c>
      <c r="BM226" s="133" t="s">
        <v>488</v>
      </c>
    </row>
    <row r="227" spans="2:65" s="1" customFormat="1" ht="16.5" customHeight="1" x14ac:dyDescent="0.2">
      <c r="B227" s="122"/>
      <c r="C227" s="123" t="s">
        <v>319</v>
      </c>
      <c r="D227" s="123" t="s">
        <v>153</v>
      </c>
      <c r="E227" s="124" t="s">
        <v>1374</v>
      </c>
      <c r="F227" s="125" t="s">
        <v>1375</v>
      </c>
      <c r="G227" s="126" t="s">
        <v>683</v>
      </c>
      <c r="H227" s="127">
        <v>1</v>
      </c>
      <c r="I227" s="128"/>
      <c r="J227" s="128">
        <f t="shared" si="50"/>
        <v>0</v>
      </c>
      <c r="K227" s="125" t="s">
        <v>1</v>
      </c>
      <c r="L227" s="25"/>
      <c r="M227" s="129" t="s">
        <v>1</v>
      </c>
      <c r="N227" s="130" t="s">
        <v>34</v>
      </c>
      <c r="O227" s="131">
        <v>0</v>
      </c>
      <c r="P227" s="131">
        <f t="shared" si="51"/>
        <v>0</v>
      </c>
      <c r="Q227" s="131">
        <v>0</v>
      </c>
      <c r="R227" s="131">
        <f t="shared" si="52"/>
        <v>0</v>
      </c>
      <c r="S227" s="131">
        <v>0</v>
      </c>
      <c r="T227" s="132">
        <f t="shared" si="53"/>
        <v>0</v>
      </c>
      <c r="AR227" s="133" t="s">
        <v>178</v>
      </c>
      <c r="AT227" s="133" t="s">
        <v>153</v>
      </c>
      <c r="AU227" s="133" t="s">
        <v>76</v>
      </c>
      <c r="AY227" s="13" t="s">
        <v>152</v>
      </c>
      <c r="BE227" s="134">
        <f t="shared" si="54"/>
        <v>0</v>
      </c>
      <c r="BF227" s="134">
        <f t="shared" si="55"/>
        <v>0</v>
      </c>
      <c r="BG227" s="134">
        <f t="shared" si="56"/>
        <v>0</v>
      </c>
      <c r="BH227" s="134">
        <f t="shared" si="57"/>
        <v>0</v>
      </c>
      <c r="BI227" s="134">
        <f t="shared" si="58"/>
        <v>0</v>
      </c>
      <c r="BJ227" s="13" t="s">
        <v>76</v>
      </c>
      <c r="BK227" s="134">
        <f t="shared" si="59"/>
        <v>0</v>
      </c>
      <c r="BL227" s="13" t="s">
        <v>178</v>
      </c>
      <c r="BM227" s="133" t="s">
        <v>493</v>
      </c>
    </row>
    <row r="228" spans="2:65" s="1" customFormat="1" ht="21.75" customHeight="1" x14ac:dyDescent="0.2">
      <c r="B228" s="122"/>
      <c r="C228" s="123" t="s">
        <v>368</v>
      </c>
      <c r="D228" s="123" t="s">
        <v>153</v>
      </c>
      <c r="E228" s="124" t="s">
        <v>1376</v>
      </c>
      <c r="F228" s="125" t="s">
        <v>1377</v>
      </c>
      <c r="G228" s="126" t="s">
        <v>683</v>
      </c>
      <c r="H228" s="127">
        <v>1</v>
      </c>
      <c r="I228" s="128"/>
      <c r="J228" s="128">
        <f t="shared" si="50"/>
        <v>0</v>
      </c>
      <c r="K228" s="125" t="s">
        <v>1</v>
      </c>
      <c r="L228" s="25"/>
      <c r="M228" s="129" t="s">
        <v>1</v>
      </c>
      <c r="N228" s="130" t="s">
        <v>34</v>
      </c>
      <c r="O228" s="131">
        <v>0</v>
      </c>
      <c r="P228" s="131">
        <f t="shared" si="51"/>
        <v>0</v>
      </c>
      <c r="Q228" s="131">
        <v>0</v>
      </c>
      <c r="R228" s="131">
        <f t="shared" si="52"/>
        <v>0</v>
      </c>
      <c r="S228" s="131">
        <v>0</v>
      </c>
      <c r="T228" s="132">
        <f t="shared" si="53"/>
        <v>0</v>
      </c>
      <c r="AR228" s="133" t="s">
        <v>178</v>
      </c>
      <c r="AT228" s="133" t="s">
        <v>153</v>
      </c>
      <c r="AU228" s="133" t="s">
        <v>76</v>
      </c>
      <c r="AY228" s="13" t="s">
        <v>152</v>
      </c>
      <c r="BE228" s="134">
        <f t="shared" si="54"/>
        <v>0</v>
      </c>
      <c r="BF228" s="134">
        <f t="shared" si="55"/>
        <v>0</v>
      </c>
      <c r="BG228" s="134">
        <f t="shared" si="56"/>
        <v>0</v>
      </c>
      <c r="BH228" s="134">
        <f t="shared" si="57"/>
        <v>0</v>
      </c>
      <c r="BI228" s="134">
        <f t="shared" si="58"/>
        <v>0</v>
      </c>
      <c r="BJ228" s="13" t="s">
        <v>76</v>
      </c>
      <c r="BK228" s="134">
        <f t="shared" si="59"/>
        <v>0</v>
      </c>
      <c r="BL228" s="13" t="s">
        <v>178</v>
      </c>
      <c r="BM228" s="133" t="s">
        <v>496</v>
      </c>
    </row>
    <row r="229" spans="2:65" s="1" customFormat="1" ht="16.5" customHeight="1" x14ac:dyDescent="0.2">
      <c r="B229" s="122"/>
      <c r="C229" s="123" t="s">
        <v>321</v>
      </c>
      <c r="D229" s="123" t="s">
        <v>153</v>
      </c>
      <c r="E229" s="124" t="s">
        <v>1378</v>
      </c>
      <c r="F229" s="125" t="s">
        <v>1379</v>
      </c>
      <c r="G229" s="126" t="s">
        <v>683</v>
      </c>
      <c r="H229" s="127">
        <v>1</v>
      </c>
      <c r="I229" s="128"/>
      <c r="J229" s="128">
        <f t="shared" si="50"/>
        <v>0</v>
      </c>
      <c r="K229" s="125" t="s">
        <v>1</v>
      </c>
      <c r="L229" s="25"/>
      <c r="M229" s="129" t="s">
        <v>1</v>
      </c>
      <c r="N229" s="130" t="s">
        <v>34</v>
      </c>
      <c r="O229" s="131">
        <v>0</v>
      </c>
      <c r="P229" s="131">
        <f t="shared" si="51"/>
        <v>0</v>
      </c>
      <c r="Q229" s="131">
        <v>0</v>
      </c>
      <c r="R229" s="131">
        <f t="shared" si="52"/>
        <v>0</v>
      </c>
      <c r="S229" s="131">
        <v>0</v>
      </c>
      <c r="T229" s="132">
        <f t="shared" si="53"/>
        <v>0</v>
      </c>
      <c r="AR229" s="133" t="s">
        <v>178</v>
      </c>
      <c r="AT229" s="133" t="s">
        <v>153</v>
      </c>
      <c r="AU229" s="133" t="s">
        <v>76</v>
      </c>
      <c r="AY229" s="13" t="s">
        <v>152</v>
      </c>
      <c r="BE229" s="134">
        <f t="shared" si="54"/>
        <v>0</v>
      </c>
      <c r="BF229" s="134">
        <f t="shared" si="55"/>
        <v>0</v>
      </c>
      <c r="BG229" s="134">
        <f t="shared" si="56"/>
        <v>0</v>
      </c>
      <c r="BH229" s="134">
        <f t="shared" si="57"/>
        <v>0</v>
      </c>
      <c r="BI229" s="134">
        <f t="shared" si="58"/>
        <v>0</v>
      </c>
      <c r="BJ229" s="13" t="s">
        <v>76</v>
      </c>
      <c r="BK229" s="134">
        <f t="shared" si="59"/>
        <v>0</v>
      </c>
      <c r="BL229" s="13" t="s">
        <v>178</v>
      </c>
      <c r="BM229" s="133" t="s">
        <v>499</v>
      </c>
    </row>
    <row r="230" spans="2:65" s="1" customFormat="1" ht="16.5" customHeight="1" x14ac:dyDescent="0.2">
      <c r="B230" s="122"/>
      <c r="C230" s="123" t="s">
        <v>457</v>
      </c>
      <c r="D230" s="123" t="s">
        <v>153</v>
      </c>
      <c r="E230" s="124" t="s">
        <v>1380</v>
      </c>
      <c r="F230" s="125" t="s">
        <v>1381</v>
      </c>
      <c r="G230" s="126" t="s">
        <v>683</v>
      </c>
      <c r="H230" s="127">
        <v>1</v>
      </c>
      <c r="I230" s="128"/>
      <c r="J230" s="128">
        <f t="shared" si="50"/>
        <v>0</v>
      </c>
      <c r="K230" s="125" t="s">
        <v>1</v>
      </c>
      <c r="L230" s="25"/>
      <c r="M230" s="129" t="s">
        <v>1</v>
      </c>
      <c r="N230" s="130" t="s">
        <v>34</v>
      </c>
      <c r="O230" s="131">
        <v>0</v>
      </c>
      <c r="P230" s="131">
        <f t="shared" si="51"/>
        <v>0</v>
      </c>
      <c r="Q230" s="131">
        <v>0</v>
      </c>
      <c r="R230" s="131">
        <f t="shared" si="52"/>
        <v>0</v>
      </c>
      <c r="S230" s="131">
        <v>0</v>
      </c>
      <c r="T230" s="132">
        <f t="shared" si="53"/>
        <v>0</v>
      </c>
      <c r="AR230" s="133" t="s">
        <v>178</v>
      </c>
      <c r="AT230" s="133" t="s">
        <v>153</v>
      </c>
      <c r="AU230" s="133" t="s">
        <v>76</v>
      </c>
      <c r="AY230" s="13" t="s">
        <v>152</v>
      </c>
      <c r="BE230" s="134">
        <f t="shared" si="54"/>
        <v>0</v>
      </c>
      <c r="BF230" s="134">
        <f t="shared" si="55"/>
        <v>0</v>
      </c>
      <c r="BG230" s="134">
        <f t="shared" si="56"/>
        <v>0</v>
      </c>
      <c r="BH230" s="134">
        <f t="shared" si="57"/>
        <v>0</v>
      </c>
      <c r="BI230" s="134">
        <f t="shared" si="58"/>
        <v>0</v>
      </c>
      <c r="BJ230" s="13" t="s">
        <v>76</v>
      </c>
      <c r="BK230" s="134">
        <f t="shared" si="59"/>
        <v>0</v>
      </c>
      <c r="BL230" s="13" t="s">
        <v>178</v>
      </c>
      <c r="BM230" s="133" t="s">
        <v>502</v>
      </c>
    </row>
    <row r="231" spans="2:65" s="1" customFormat="1" ht="16.5" customHeight="1" x14ac:dyDescent="0.2">
      <c r="B231" s="122"/>
      <c r="C231" s="123" t="s">
        <v>324</v>
      </c>
      <c r="D231" s="123" t="s">
        <v>153</v>
      </c>
      <c r="E231" s="124" t="s">
        <v>1382</v>
      </c>
      <c r="F231" s="125" t="s">
        <v>1383</v>
      </c>
      <c r="G231" s="126" t="s">
        <v>683</v>
      </c>
      <c r="H231" s="127">
        <v>1</v>
      </c>
      <c r="I231" s="128"/>
      <c r="J231" s="128">
        <f t="shared" si="50"/>
        <v>0</v>
      </c>
      <c r="K231" s="125" t="s">
        <v>1</v>
      </c>
      <c r="L231" s="25"/>
      <c r="M231" s="129" t="s">
        <v>1</v>
      </c>
      <c r="N231" s="130" t="s">
        <v>34</v>
      </c>
      <c r="O231" s="131">
        <v>0</v>
      </c>
      <c r="P231" s="131">
        <f t="shared" si="51"/>
        <v>0</v>
      </c>
      <c r="Q231" s="131">
        <v>0</v>
      </c>
      <c r="R231" s="131">
        <f t="shared" si="52"/>
        <v>0</v>
      </c>
      <c r="S231" s="131">
        <v>0</v>
      </c>
      <c r="T231" s="132">
        <f t="shared" si="53"/>
        <v>0</v>
      </c>
      <c r="AR231" s="133" t="s">
        <v>178</v>
      </c>
      <c r="AT231" s="133" t="s">
        <v>153</v>
      </c>
      <c r="AU231" s="133" t="s">
        <v>76</v>
      </c>
      <c r="AY231" s="13" t="s">
        <v>152</v>
      </c>
      <c r="BE231" s="134">
        <f t="shared" si="54"/>
        <v>0</v>
      </c>
      <c r="BF231" s="134">
        <f t="shared" si="55"/>
        <v>0</v>
      </c>
      <c r="BG231" s="134">
        <f t="shared" si="56"/>
        <v>0</v>
      </c>
      <c r="BH231" s="134">
        <f t="shared" si="57"/>
        <v>0</v>
      </c>
      <c r="BI231" s="134">
        <f t="shared" si="58"/>
        <v>0</v>
      </c>
      <c r="BJ231" s="13" t="s">
        <v>76</v>
      </c>
      <c r="BK231" s="134">
        <f t="shared" si="59"/>
        <v>0</v>
      </c>
      <c r="BL231" s="13" t="s">
        <v>178</v>
      </c>
      <c r="BM231" s="133" t="s">
        <v>507</v>
      </c>
    </row>
    <row r="232" spans="2:65" s="1" customFormat="1" ht="16.5" customHeight="1" x14ac:dyDescent="0.2">
      <c r="B232" s="122"/>
      <c r="C232" s="123" t="s">
        <v>463</v>
      </c>
      <c r="D232" s="123" t="s">
        <v>153</v>
      </c>
      <c r="E232" s="124" t="s">
        <v>1384</v>
      </c>
      <c r="F232" s="125" t="s">
        <v>1385</v>
      </c>
      <c r="G232" s="126" t="s">
        <v>208</v>
      </c>
      <c r="H232" s="127">
        <v>1.0489999999999999</v>
      </c>
      <c r="I232" s="128"/>
      <c r="J232" s="128">
        <f t="shared" si="50"/>
        <v>0</v>
      </c>
      <c r="K232" s="125" t="s">
        <v>1</v>
      </c>
      <c r="L232" s="25"/>
      <c r="M232" s="129" t="s">
        <v>1</v>
      </c>
      <c r="N232" s="130" t="s">
        <v>34</v>
      </c>
      <c r="O232" s="131">
        <v>0</v>
      </c>
      <c r="P232" s="131">
        <f t="shared" si="51"/>
        <v>0</v>
      </c>
      <c r="Q232" s="131">
        <v>0</v>
      </c>
      <c r="R232" s="131">
        <f t="shared" si="52"/>
        <v>0</v>
      </c>
      <c r="S232" s="131">
        <v>0</v>
      </c>
      <c r="T232" s="132">
        <f t="shared" si="53"/>
        <v>0</v>
      </c>
      <c r="AR232" s="133" t="s">
        <v>178</v>
      </c>
      <c r="AT232" s="133" t="s">
        <v>153</v>
      </c>
      <c r="AU232" s="133" t="s">
        <v>76</v>
      </c>
      <c r="AY232" s="13" t="s">
        <v>152</v>
      </c>
      <c r="BE232" s="134">
        <f t="shared" si="54"/>
        <v>0</v>
      </c>
      <c r="BF232" s="134">
        <f t="shared" si="55"/>
        <v>0</v>
      </c>
      <c r="BG232" s="134">
        <f t="shared" si="56"/>
        <v>0</v>
      </c>
      <c r="BH232" s="134">
        <f t="shared" si="57"/>
        <v>0</v>
      </c>
      <c r="BI232" s="134">
        <f t="shared" si="58"/>
        <v>0</v>
      </c>
      <c r="BJ232" s="13" t="s">
        <v>76</v>
      </c>
      <c r="BK232" s="134">
        <f t="shared" si="59"/>
        <v>0</v>
      </c>
      <c r="BL232" s="13" t="s">
        <v>178</v>
      </c>
      <c r="BM232" s="133" t="s">
        <v>510</v>
      </c>
    </row>
    <row r="233" spans="2:65" s="1" customFormat="1" ht="16.5" customHeight="1" x14ac:dyDescent="0.2">
      <c r="B233" s="122"/>
      <c r="C233" s="123" t="s">
        <v>326</v>
      </c>
      <c r="D233" s="123" t="s">
        <v>153</v>
      </c>
      <c r="E233" s="124" t="s">
        <v>1386</v>
      </c>
      <c r="F233" s="125" t="s">
        <v>1387</v>
      </c>
      <c r="G233" s="126" t="s">
        <v>208</v>
      </c>
      <c r="H233" s="127">
        <v>1.0489999999999999</v>
      </c>
      <c r="I233" s="128"/>
      <c r="J233" s="128">
        <f t="shared" si="50"/>
        <v>0</v>
      </c>
      <c r="K233" s="125" t="s">
        <v>1</v>
      </c>
      <c r="L233" s="25"/>
      <c r="M233" s="129" t="s">
        <v>1</v>
      </c>
      <c r="N233" s="130" t="s">
        <v>34</v>
      </c>
      <c r="O233" s="131">
        <v>0</v>
      </c>
      <c r="P233" s="131">
        <f t="shared" si="51"/>
        <v>0</v>
      </c>
      <c r="Q233" s="131">
        <v>0</v>
      </c>
      <c r="R233" s="131">
        <f t="shared" si="52"/>
        <v>0</v>
      </c>
      <c r="S233" s="131">
        <v>0</v>
      </c>
      <c r="T233" s="132">
        <f t="shared" si="53"/>
        <v>0</v>
      </c>
      <c r="AR233" s="133" t="s">
        <v>178</v>
      </c>
      <c r="AT233" s="133" t="s">
        <v>153</v>
      </c>
      <c r="AU233" s="133" t="s">
        <v>76</v>
      </c>
      <c r="AY233" s="13" t="s">
        <v>152</v>
      </c>
      <c r="BE233" s="134">
        <f t="shared" si="54"/>
        <v>0</v>
      </c>
      <c r="BF233" s="134">
        <f t="shared" si="55"/>
        <v>0</v>
      </c>
      <c r="BG233" s="134">
        <f t="shared" si="56"/>
        <v>0</v>
      </c>
      <c r="BH233" s="134">
        <f t="shared" si="57"/>
        <v>0</v>
      </c>
      <c r="BI233" s="134">
        <f t="shared" si="58"/>
        <v>0</v>
      </c>
      <c r="BJ233" s="13" t="s">
        <v>76</v>
      </c>
      <c r="BK233" s="134">
        <f t="shared" si="59"/>
        <v>0</v>
      </c>
      <c r="BL233" s="13" t="s">
        <v>178</v>
      </c>
      <c r="BM233" s="133" t="s">
        <v>512</v>
      </c>
    </row>
    <row r="234" spans="2:65" s="1" customFormat="1" ht="16.5" customHeight="1" x14ac:dyDescent="0.2">
      <c r="B234" s="122"/>
      <c r="C234" s="123" t="s">
        <v>513</v>
      </c>
      <c r="D234" s="123" t="s">
        <v>153</v>
      </c>
      <c r="E234" s="124" t="s">
        <v>1388</v>
      </c>
      <c r="F234" s="125" t="s">
        <v>1389</v>
      </c>
      <c r="G234" s="126" t="s">
        <v>208</v>
      </c>
      <c r="H234" s="127">
        <v>1.0489999999999999</v>
      </c>
      <c r="I234" s="128"/>
      <c r="J234" s="128">
        <f t="shared" si="50"/>
        <v>0</v>
      </c>
      <c r="K234" s="125" t="s">
        <v>1</v>
      </c>
      <c r="L234" s="25"/>
      <c r="M234" s="129" t="s">
        <v>1</v>
      </c>
      <c r="N234" s="130" t="s">
        <v>34</v>
      </c>
      <c r="O234" s="131">
        <v>0</v>
      </c>
      <c r="P234" s="131">
        <f t="shared" si="51"/>
        <v>0</v>
      </c>
      <c r="Q234" s="131">
        <v>0</v>
      </c>
      <c r="R234" s="131">
        <f t="shared" si="52"/>
        <v>0</v>
      </c>
      <c r="S234" s="131">
        <v>0</v>
      </c>
      <c r="T234" s="132">
        <f t="shared" si="53"/>
        <v>0</v>
      </c>
      <c r="AR234" s="133" t="s">
        <v>178</v>
      </c>
      <c r="AT234" s="133" t="s">
        <v>153</v>
      </c>
      <c r="AU234" s="133" t="s">
        <v>76</v>
      </c>
      <c r="AY234" s="13" t="s">
        <v>152</v>
      </c>
      <c r="BE234" s="134">
        <f t="shared" si="54"/>
        <v>0</v>
      </c>
      <c r="BF234" s="134">
        <f t="shared" si="55"/>
        <v>0</v>
      </c>
      <c r="BG234" s="134">
        <f t="shared" si="56"/>
        <v>0</v>
      </c>
      <c r="BH234" s="134">
        <f t="shared" si="57"/>
        <v>0</v>
      </c>
      <c r="BI234" s="134">
        <f t="shared" si="58"/>
        <v>0</v>
      </c>
      <c r="BJ234" s="13" t="s">
        <v>76</v>
      </c>
      <c r="BK234" s="134">
        <f t="shared" si="59"/>
        <v>0</v>
      </c>
      <c r="BL234" s="13" t="s">
        <v>178</v>
      </c>
      <c r="BM234" s="133" t="s">
        <v>515</v>
      </c>
    </row>
    <row r="235" spans="2:65" s="1" customFormat="1" ht="16.5" customHeight="1" x14ac:dyDescent="0.2">
      <c r="B235" s="122"/>
      <c r="C235" s="123" t="s">
        <v>331</v>
      </c>
      <c r="D235" s="123" t="s">
        <v>153</v>
      </c>
      <c r="E235" s="124" t="s">
        <v>1390</v>
      </c>
      <c r="F235" s="125" t="s">
        <v>1391</v>
      </c>
      <c r="G235" s="126" t="s">
        <v>208</v>
      </c>
      <c r="H235" s="127">
        <v>9.4410000000000007</v>
      </c>
      <c r="I235" s="128"/>
      <c r="J235" s="128">
        <f t="shared" si="50"/>
        <v>0</v>
      </c>
      <c r="K235" s="125" t="s">
        <v>1</v>
      </c>
      <c r="L235" s="25"/>
      <c r="M235" s="129" t="s">
        <v>1</v>
      </c>
      <c r="N235" s="130" t="s">
        <v>34</v>
      </c>
      <c r="O235" s="131">
        <v>0</v>
      </c>
      <c r="P235" s="131">
        <f t="shared" si="51"/>
        <v>0</v>
      </c>
      <c r="Q235" s="131">
        <v>0</v>
      </c>
      <c r="R235" s="131">
        <f t="shared" si="52"/>
        <v>0</v>
      </c>
      <c r="S235" s="131">
        <v>0</v>
      </c>
      <c r="T235" s="132">
        <f t="shared" si="53"/>
        <v>0</v>
      </c>
      <c r="AR235" s="133" t="s">
        <v>178</v>
      </c>
      <c r="AT235" s="133" t="s">
        <v>153</v>
      </c>
      <c r="AU235" s="133" t="s">
        <v>76</v>
      </c>
      <c r="AY235" s="13" t="s">
        <v>152</v>
      </c>
      <c r="BE235" s="134">
        <f t="shared" si="54"/>
        <v>0</v>
      </c>
      <c r="BF235" s="134">
        <f t="shared" si="55"/>
        <v>0</v>
      </c>
      <c r="BG235" s="134">
        <f t="shared" si="56"/>
        <v>0</v>
      </c>
      <c r="BH235" s="134">
        <f t="shared" si="57"/>
        <v>0</v>
      </c>
      <c r="BI235" s="134">
        <f t="shared" si="58"/>
        <v>0</v>
      </c>
      <c r="BJ235" s="13" t="s">
        <v>76</v>
      </c>
      <c r="BK235" s="134">
        <f t="shared" si="59"/>
        <v>0</v>
      </c>
      <c r="BL235" s="13" t="s">
        <v>178</v>
      </c>
      <c r="BM235" s="133" t="s">
        <v>519</v>
      </c>
    </row>
    <row r="236" spans="2:65" s="10" customFormat="1" ht="25.9" customHeight="1" x14ac:dyDescent="0.2">
      <c r="B236" s="113"/>
      <c r="D236" s="114" t="s">
        <v>68</v>
      </c>
      <c r="E236" s="115" t="s">
        <v>630</v>
      </c>
      <c r="F236" s="115" t="s">
        <v>1392</v>
      </c>
      <c r="J236" s="116">
        <f>BK236</f>
        <v>0</v>
      </c>
      <c r="L236" s="113"/>
      <c r="M236" s="117"/>
      <c r="P236" s="118">
        <f>SUM(P237:P238)</f>
        <v>0</v>
      </c>
      <c r="R236" s="118">
        <f>SUM(R237:R238)</f>
        <v>0</v>
      </c>
      <c r="T236" s="119">
        <f>SUM(T237:T238)</f>
        <v>0</v>
      </c>
      <c r="AR236" s="114" t="s">
        <v>78</v>
      </c>
      <c r="AT236" s="120" t="s">
        <v>68</v>
      </c>
      <c r="AU236" s="120" t="s">
        <v>69</v>
      </c>
      <c r="AY236" s="114" t="s">
        <v>152</v>
      </c>
      <c r="BK236" s="121">
        <f>SUM(BK237:BK238)</f>
        <v>0</v>
      </c>
    </row>
    <row r="237" spans="2:65" s="1" customFormat="1" ht="16.5" customHeight="1" x14ac:dyDescent="0.2">
      <c r="B237" s="122"/>
      <c r="C237" s="123" t="s">
        <v>520</v>
      </c>
      <c r="D237" s="123" t="s">
        <v>153</v>
      </c>
      <c r="E237" s="124" t="s">
        <v>1393</v>
      </c>
      <c r="F237" s="125" t="s">
        <v>1394</v>
      </c>
      <c r="G237" s="126" t="s">
        <v>198</v>
      </c>
      <c r="H237" s="127">
        <v>432</v>
      </c>
      <c r="I237" s="128"/>
      <c r="J237" s="128">
        <f>ROUND(I237*H237,2)</f>
        <v>0</v>
      </c>
      <c r="K237" s="125" t="s">
        <v>1</v>
      </c>
      <c r="L237" s="25"/>
      <c r="M237" s="129" t="s">
        <v>1</v>
      </c>
      <c r="N237" s="130" t="s">
        <v>34</v>
      </c>
      <c r="O237" s="131">
        <v>0</v>
      </c>
      <c r="P237" s="131">
        <f>O237*H237</f>
        <v>0</v>
      </c>
      <c r="Q237" s="131">
        <v>0</v>
      </c>
      <c r="R237" s="131">
        <f>Q237*H237</f>
        <v>0</v>
      </c>
      <c r="S237" s="131">
        <v>0</v>
      </c>
      <c r="T237" s="132">
        <f>S237*H237</f>
        <v>0</v>
      </c>
      <c r="AR237" s="133" t="s">
        <v>178</v>
      </c>
      <c r="AT237" s="133" t="s">
        <v>153</v>
      </c>
      <c r="AU237" s="133" t="s">
        <v>76</v>
      </c>
      <c r="AY237" s="13" t="s">
        <v>152</v>
      </c>
      <c r="BE237" s="134">
        <f>IF(N237="základní",J237,0)</f>
        <v>0</v>
      </c>
      <c r="BF237" s="134">
        <f>IF(N237="snížená",J237,0)</f>
        <v>0</v>
      </c>
      <c r="BG237" s="134">
        <f>IF(N237="zákl. přenesená",J237,0)</f>
        <v>0</v>
      </c>
      <c r="BH237" s="134">
        <f>IF(N237="sníž. přenesená",J237,0)</f>
        <v>0</v>
      </c>
      <c r="BI237" s="134">
        <f>IF(N237="nulová",J237,0)</f>
        <v>0</v>
      </c>
      <c r="BJ237" s="13" t="s">
        <v>76</v>
      </c>
      <c r="BK237" s="134">
        <f>ROUND(I237*H237,2)</f>
        <v>0</v>
      </c>
      <c r="BL237" s="13" t="s">
        <v>178</v>
      </c>
      <c r="BM237" s="133" t="s">
        <v>523</v>
      </c>
    </row>
    <row r="238" spans="2:65" s="1" customFormat="1" ht="16.5" customHeight="1" x14ac:dyDescent="0.2">
      <c r="B238" s="122"/>
      <c r="C238" s="123" t="s">
        <v>334</v>
      </c>
      <c r="D238" s="123" t="s">
        <v>153</v>
      </c>
      <c r="E238" s="124" t="s">
        <v>1395</v>
      </c>
      <c r="F238" s="125" t="s">
        <v>1396</v>
      </c>
      <c r="G238" s="126" t="s">
        <v>198</v>
      </c>
      <c r="H238" s="127">
        <v>144</v>
      </c>
      <c r="I238" s="128"/>
      <c r="J238" s="128">
        <f>ROUND(I238*H238,2)</f>
        <v>0</v>
      </c>
      <c r="K238" s="125" t="s">
        <v>1</v>
      </c>
      <c r="L238" s="25"/>
      <c r="M238" s="129" t="s">
        <v>1</v>
      </c>
      <c r="N238" s="130" t="s">
        <v>34</v>
      </c>
      <c r="O238" s="131">
        <v>0</v>
      </c>
      <c r="P238" s="131">
        <f>O238*H238</f>
        <v>0</v>
      </c>
      <c r="Q238" s="131">
        <v>0</v>
      </c>
      <c r="R238" s="131">
        <f>Q238*H238</f>
        <v>0</v>
      </c>
      <c r="S238" s="131">
        <v>0</v>
      </c>
      <c r="T238" s="132">
        <f>S238*H238</f>
        <v>0</v>
      </c>
      <c r="AR238" s="133" t="s">
        <v>178</v>
      </c>
      <c r="AT238" s="133" t="s">
        <v>153</v>
      </c>
      <c r="AU238" s="133" t="s">
        <v>76</v>
      </c>
      <c r="AY238" s="13" t="s">
        <v>152</v>
      </c>
      <c r="BE238" s="134">
        <f>IF(N238="základní",J238,0)</f>
        <v>0</v>
      </c>
      <c r="BF238" s="134">
        <f>IF(N238="snížená",J238,0)</f>
        <v>0</v>
      </c>
      <c r="BG238" s="134">
        <f>IF(N238="zákl. přenesená",J238,0)</f>
        <v>0</v>
      </c>
      <c r="BH238" s="134">
        <f>IF(N238="sníž. přenesená",J238,0)</f>
        <v>0</v>
      </c>
      <c r="BI238" s="134">
        <f>IF(N238="nulová",J238,0)</f>
        <v>0</v>
      </c>
      <c r="BJ238" s="13" t="s">
        <v>76</v>
      </c>
      <c r="BK238" s="134">
        <f>ROUND(I238*H238,2)</f>
        <v>0</v>
      </c>
      <c r="BL238" s="13" t="s">
        <v>178</v>
      </c>
      <c r="BM238" s="133" t="s">
        <v>526</v>
      </c>
    </row>
    <row r="239" spans="2:65" s="10" customFormat="1" ht="25.9" customHeight="1" x14ac:dyDescent="0.2">
      <c r="B239" s="113"/>
      <c r="D239" s="114" t="s">
        <v>68</v>
      </c>
      <c r="E239" s="115" t="s">
        <v>1397</v>
      </c>
      <c r="F239" s="115" t="s">
        <v>1398</v>
      </c>
      <c r="J239" s="116">
        <f>BK239</f>
        <v>0</v>
      </c>
      <c r="L239" s="113"/>
      <c r="M239" s="117"/>
      <c r="P239" s="118">
        <f>SUM(P240:P242)</f>
        <v>0</v>
      </c>
      <c r="R239" s="118">
        <f>SUM(R240:R242)</f>
        <v>0</v>
      </c>
      <c r="T239" s="119">
        <f>SUM(T240:T242)</f>
        <v>0</v>
      </c>
      <c r="AR239" s="114" t="s">
        <v>164</v>
      </c>
      <c r="AT239" s="120" t="s">
        <v>68</v>
      </c>
      <c r="AU239" s="120" t="s">
        <v>69</v>
      </c>
      <c r="AY239" s="114" t="s">
        <v>152</v>
      </c>
      <c r="BK239" s="121">
        <f>SUM(BK240:BK242)</f>
        <v>0</v>
      </c>
    </row>
    <row r="240" spans="2:65" s="1" customFormat="1" ht="16.5" customHeight="1" x14ac:dyDescent="0.2">
      <c r="B240" s="122"/>
      <c r="C240" s="123" t="s">
        <v>527</v>
      </c>
      <c r="D240" s="123" t="s">
        <v>153</v>
      </c>
      <c r="E240" s="124" t="s">
        <v>1399</v>
      </c>
      <c r="F240" s="125" t="s">
        <v>1400</v>
      </c>
      <c r="G240" s="126" t="s">
        <v>732</v>
      </c>
      <c r="H240" s="127">
        <v>48</v>
      </c>
      <c r="I240" s="128"/>
      <c r="J240" s="128">
        <f>ROUND(I240*H240,2)</f>
        <v>0</v>
      </c>
      <c r="K240" s="125" t="s">
        <v>1</v>
      </c>
      <c r="L240" s="25"/>
      <c r="M240" s="129" t="s">
        <v>1</v>
      </c>
      <c r="N240" s="130" t="s">
        <v>34</v>
      </c>
      <c r="O240" s="131">
        <v>0</v>
      </c>
      <c r="P240" s="131">
        <f>O240*H240</f>
        <v>0</v>
      </c>
      <c r="Q240" s="131">
        <v>0</v>
      </c>
      <c r="R240" s="131">
        <f>Q240*H240</f>
        <v>0</v>
      </c>
      <c r="S240" s="131">
        <v>0</v>
      </c>
      <c r="T240" s="132">
        <f>S240*H240</f>
        <v>0</v>
      </c>
      <c r="AR240" s="133" t="s">
        <v>157</v>
      </c>
      <c r="AT240" s="133" t="s">
        <v>153</v>
      </c>
      <c r="AU240" s="133" t="s">
        <v>76</v>
      </c>
      <c r="AY240" s="13" t="s">
        <v>152</v>
      </c>
      <c r="BE240" s="134">
        <f>IF(N240="základní",J240,0)</f>
        <v>0</v>
      </c>
      <c r="BF240" s="134">
        <f>IF(N240="snížená",J240,0)</f>
        <v>0</v>
      </c>
      <c r="BG240" s="134">
        <f>IF(N240="zákl. přenesená",J240,0)</f>
        <v>0</v>
      </c>
      <c r="BH240" s="134">
        <f>IF(N240="sníž. přenesená",J240,0)</f>
        <v>0</v>
      </c>
      <c r="BI240" s="134">
        <f>IF(N240="nulová",J240,0)</f>
        <v>0</v>
      </c>
      <c r="BJ240" s="13" t="s">
        <v>76</v>
      </c>
      <c r="BK240" s="134">
        <f>ROUND(I240*H240,2)</f>
        <v>0</v>
      </c>
      <c r="BL240" s="13" t="s">
        <v>157</v>
      </c>
      <c r="BM240" s="133" t="s">
        <v>530</v>
      </c>
    </row>
    <row r="241" spans="2:65" s="1" customFormat="1" ht="16.5" customHeight="1" x14ac:dyDescent="0.2">
      <c r="B241" s="122"/>
      <c r="C241" s="123" t="s">
        <v>338</v>
      </c>
      <c r="D241" s="123" t="s">
        <v>153</v>
      </c>
      <c r="E241" s="124" t="s">
        <v>1401</v>
      </c>
      <c r="F241" s="125" t="s">
        <v>1402</v>
      </c>
      <c r="G241" s="126" t="s">
        <v>683</v>
      </c>
      <c r="H241" s="127">
        <v>1</v>
      </c>
      <c r="I241" s="128"/>
      <c r="J241" s="128">
        <f>ROUND(I241*H241,2)</f>
        <v>0</v>
      </c>
      <c r="K241" s="125" t="s">
        <v>1</v>
      </c>
      <c r="L241" s="25"/>
      <c r="M241" s="129" t="s">
        <v>1</v>
      </c>
      <c r="N241" s="130" t="s">
        <v>34</v>
      </c>
      <c r="O241" s="131">
        <v>0</v>
      </c>
      <c r="P241" s="131">
        <f>O241*H241</f>
        <v>0</v>
      </c>
      <c r="Q241" s="131">
        <v>0</v>
      </c>
      <c r="R241" s="131">
        <f>Q241*H241</f>
        <v>0</v>
      </c>
      <c r="S241" s="131">
        <v>0</v>
      </c>
      <c r="T241" s="132">
        <f>S241*H241</f>
        <v>0</v>
      </c>
      <c r="AR241" s="133" t="s">
        <v>157</v>
      </c>
      <c r="AT241" s="133" t="s">
        <v>153</v>
      </c>
      <c r="AU241" s="133" t="s">
        <v>76</v>
      </c>
      <c r="AY241" s="13" t="s">
        <v>152</v>
      </c>
      <c r="BE241" s="134">
        <f>IF(N241="základní",J241,0)</f>
        <v>0</v>
      </c>
      <c r="BF241" s="134">
        <f>IF(N241="snížená",J241,0)</f>
        <v>0</v>
      </c>
      <c r="BG241" s="134">
        <f>IF(N241="zákl. přenesená",J241,0)</f>
        <v>0</v>
      </c>
      <c r="BH241" s="134">
        <f>IF(N241="sníž. přenesená",J241,0)</f>
        <v>0</v>
      </c>
      <c r="BI241" s="134">
        <f>IF(N241="nulová",J241,0)</f>
        <v>0</v>
      </c>
      <c r="BJ241" s="13" t="s">
        <v>76</v>
      </c>
      <c r="BK241" s="134">
        <f>ROUND(I241*H241,2)</f>
        <v>0</v>
      </c>
      <c r="BL241" s="13" t="s">
        <v>157</v>
      </c>
      <c r="BM241" s="133" t="s">
        <v>533</v>
      </c>
    </row>
    <row r="242" spans="2:65" s="1" customFormat="1" ht="16.5" customHeight="1" x14ac:dyDescent="0.2">
      <c r="B242" s="122"/>
      <c r="C242" s="123" t="s">
        <v>534</v>
      </c>
      <c r="D242" s="123" t="s">
        <v>153</v>
      </c>
      <c r="E242" s="124" t="s">
        <v>1403</v>
      </c>
      <c r="F242" s="125" t="s">
        <v>1404</v>
      </c>
      <c r="G242" s="126" t="s">
        <v>732</v>
      </c>
      <c r="H242" s="127">
        <v>42</v>
      </c>
      <c r="I242" s="128"/>
      <c r="J242" s="128">
        <f>ROUND(I242*H242,2)</f>
        <v>0</v>
      </c>
      <c r="K242" s="125" t="s">
        <v>1</v>
      </c>
      <c r="L242" s="25"/>
      <c r="M242" s="135" t="s">
        <v>1</v>
      </c>
      <c r="N242" s="136" t="s">
        <v>34</v>
      </c>
      <c r="O242" s="137">
        <v>0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3" t="s">
        <v>157</v>
      </c>
      <c r="AT242" s="133" t="s">
        <v>153</v>
      </c>
      <c r="AU242" s="133" t="s">
        <v>76</v>
      </c>
      <c r="AY242" s="13" t="s">
        <v>152</v>
      </c>
      <c r="BE242" s="134">
        <f>IF(N242="základní",J242,0)</f>
        <v>0</v>
      </c>
      <c r="BF242" s="134">
        <f>IF(N242="snížená",J242,0)</f>
        <v>0</v>
      </c>
      <c r="BG242" s="134">
        <f>IF(N242="zákl. přenesená",J242,0)</f>
        <v>0</v>
      </c>
      <c r="BH242" s="134">
        <f>IF(N242="sníž. přenesená",J242,0)</f>
        <v>0</v>
      </c>
      <c r="BI242" s="134">
        <f>IF(N242="nulová",J242,0)</f>
        <v>0</v>
      </c>
      <c r="BJ242" s="13" t="s">
        <v>76</v>
      </c>
      <c r="BK242" s="134">
        <f>ROUND(I242*H242,2)</f>
        <v>0</v>
      </c>
      <c r="BL242" s="13" t="s">
        <v>157</v>
      </c>
      <c r="BM242" s="133" t="s">
        <v>536</v>
      </c>
    </row>
    <row r="243" spans="2:65" s="1" customFormat="1" ht="6.95" customHeight="1" x14ac:dyDescent="0.2">
      <c r="B243" s="37"/>
      <c r="C243" s="38"/>
      <c r="D243" s="38"/>
      <c r="E243" s="38"/>
      <c r="F243" s="38"/>
      <c r="G243" s="38"/>
      <c r="H243" s="38"/>
      <c r="I243" s="38"/>
      <c r="J243" s="38"/>
      <c r="K243" s="38"/>
      <c r="L243" s="25"/>
    </row>
  </sheetData>
  <autoFilter ref="C124:K242" xr:uid="{00000000-0009-0000-0000-000005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8"/>
  <sheetViews>
    <sheetView showGridLines="0" tabSelected="1" topLeftCell="A130" workbookViewId="0">
      <selection activeCell="J139" sqref="J13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96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 x14ac:dyDescent="0.2">
      <c r="B4" s="16"/>
      <c r="D4" s="17" t="s">
        <v>103</v>
      </c>
      <c r="L4" s="16"/>
      <c r="M4" s="86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211" t="str">
        <f>'Rekapitulace stavby'!K6</f>
        <v>Rekonstrukce garáží v areálu generálního ředitelství PVL, Holečkova 3178/8, 150 00, Praha 5 - Smíchov</v>
      </c>
      <c r="F7" s="212"/>
      <c r="G7" s="212"/>
      <c r="H7" s="212"/>
      <c r="L7" s="16"/>
    </row>
    <row r="8" spans="2:46" s="1" customFormat="1" ht="12" customHeight="1" x14ac:dyDescent="0.2">
      <c r="B8" s="25"/>
      <c r="D8" s="22" t="s">
        <v>104</v>
      </c>
      <c r="L8" s="25"/>
    </row>
    <row r="9" spans="2:46" s="1" customFormat="1" ht="16.5" customHeight="1" x14ac:dyDescent="0.2">
      <c r="B9" s="25"/>
      <c r="E9" s="172" t="s">
        <v>1405</v>
      </c>
      <c r="F9" s="210"/>
      <c r="G9" s="210"/>
      <c r="H9" s="21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>
        <f>'Rekapitulace stavby'!AN8</f>
        <v>45051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24</v>
      </c>
      <c r="I17" s="22" t="s">
        <v>22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98" t="str">
        <f>'Rekapitulace stavby'!E14</f>
        <v xml:space="preserve"> </v>
      </c>
      <c r="F18" s="198"/>
      <c r="G18" s="198"/>
      <c r="H18" s="198"/>
      <c r="I18" s="22" t="s">
        <v>23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25</v>
      </c>
      <c r="I20" s="22" t="s">
        <v>22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 t="s">
        <v>23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22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 t="s">
        <v>23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7"/>
      <c r="E27" s="201" t="s">
        <v>1</v>
      </c>
      <c r="F27" s="201"/>
      <c r="G27" s="201"/>
      <c r="H27" s="201"/>
      <c r="L27" s="87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8" t="s">
        <v>29</v>
      </c>
      <c r="J30" s="59">
        <f>ROUND(J119,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5" customHeight="1" x14ac:dyDescent="0.2">
      <c r="B33" s="25"/>
      <c r="D33" s="48" t="s">
        <v>33</v>
      </c>
      <c r="E33" s="22" t="s">
        <v>34</v>
      </c>
      <c r="F33" s="79">
        <f>ROUND((SUM(BE119:BE147)),  2)</f>
        <v>0</v>
      </c>
      <c r="I33" s="89">
        <v>0.21</v>
      </c>
      <c r="J33" s="79">
        <f>ROUND(((SUM(BE119:BE147))*I33),  2)</f>
        <v>0</v>
      </c>
      <c r="L33" s="25"/>
    </row>
    <row r="34" spans="2:12" s="1" customFormat="1" ht="14.45" customHeight="1" x14ac:dyDescent="0.2">
      <c r="B34" s="25"/>
      <c r="E34" s="22" t="s">
        <v>35</v>
      </c>
      <c r="F34" s="79">
        <f>ROUND((SUM(BF119:BF147)),  2)</f>
        <v>0</v>
      </c>
      <c r="I34" s="89">
        <v>0.15</v>
      </c>
      <c r="J34" s="79">
        <f>ROUND(((SUM(BF119:BF147))*I34),  2)</f>
        <v>0</v>
      </c>
      <c r="L34" s="25"/>
    </row>
    <row r="35" spans="2:12" s="1" customFormat="1" ht="14.45" hidden="1" customHeight="1" x14ac:dyDescent="0.2">
      <c r="B35" s="25"/>
      <c r="E35" s="22" t="s">
        <v>36</v>
      </c>
      <c r="F35" s="79">
        <f>ROUND((SUM(BG119:BG147)),  2)</f>
        <v>0</v>
      </c>
      <c r="I35" s="89">
        <v>0.21</v>
      </c>
      <c r="J35" s="79">
        <f>0</f>
        <v>0</v>
      </c>
      <c r="L35" s="25"/>
    </row>
    <row r="36" spans="2:12" s="1" customFormat="1" ht="14.45" hidden="1" customHeight="1" x14ac:dyDescent="0.2">
      <c r="B36" s="25"/>
      <c r="E36" s="22" t="s">
        <v>37</v>
      </c>
      <c r="F36" s="79">
        <f>ROUND((SUM(BH119:BH147)),  2)</f>
        <v>0</v>
      </c>
      <c r="I36" s="89">
        <v>0.15</v>
      </c>
      <c r="J36" s="79">
        <f>0</f>
        <v>0</v>
      </c>
      <c r="L36" s="25"/>
    </row>
    <row r="37" spans="2:12" s="1" customFormat="1" ht="14.45" hidden="1" customHeight="1" x14ac:dyDescent="0.2">
      <c r="B37" s="25"/>
      <c r="E37" s="22" t="s">
        <v>38</v>
      </c>
      <c r="F37" s="79">
        <f>ROUND((SUM(BI119:BI147)),  2)</f>
        <v>0</v>
      </c>
      <c r="I37" s="89">
        <v>0</v>
      </c>
      <c r="J37" s="79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90"/>
      <c r="D39" s="91" t="s">
        <v>39</v>
      </c>
      <c r="E39" s="50"/>
      <c r="F39" s="50"/>
      <c r="G39" s="92" t="s">
        <v>40</v>
      </c>
      <c r="H39" s="93" t="s">
        <v>41</v>
      </c>
      <c r="I39" s="50"/>
      <c r="J39" s="94">
        <f>SUM(J30:J37)</f>
        <v>0</v>
      </c>
      <c r="K39" s="95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106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211" t="str">
        <f>E7</f>
        <v>Rekonstrukce garáží v areálu generálního ředitelství PVL, Holečkova 3178/8, 150 00, Praha 5 - Smíchov</v>
      </c>
      <c r="F85" s="212"/>
      <c r="G85" s="212"/>
      <c r="H85" s="212"/>
      <c r="L85" s="25"/>
    </row>
    <row r="86" spans="2:47" s="1" customFormat="1" ht="12" customHeight="1" x14ac:dyDescent="0.2">
      <c r="B86" s="25"/>
      <c r="C86" s="22" t="s">
        <v>104</v>
      </c>
      <c r="L86" s="25"/>
    </row>
    <row r="87" spans="2:47" s="1" customFormat="1" ht="16.5" customHeight="1" x14ac:dyDescent="0.2">
      <c r="B87" s="25"/>
      <c r="E87" s="172" t="str">
        <f>E9</f>
        <v>05 - SO 01 - VZT</v>
      </c>
      <c r="F87" s="210"/>
      <c r="G87" s="210"/>
      <c r="H87" s="210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>
        <f>IF(J12="","",J12)</f>
        <v>45051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21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24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8" t="s">
        <v>107</v>
      </c>
      <c r="D94" s="90"/>
      <c r="E94" s="90"/>
      <c r="F94" s="90"/>
      <c r="G94" s="90"/>
      <c r="H94" s="90"/>
      <c r="I94" s="90"/>
      <c r="J94" s="99" t="s">
        <v>108</v>
      </c>
      <c r="K94" s="90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100" t="s">
        <v>109</v>
      </c>
      <c r="J96" s="59">
        <f>J119</f>
        <v>0</v>
      </c>
      <c r="L96" s="25"/>
      <c r="AU96" s="13" t="s">
        <v>110</v>
      </c>
    </row>
    <row r="97" spans="2:12" s="8" customFormat="1" ht="24.95" customHeight="1" x14ac:dyDescent="0.2">
      <c r="B97" s="101"/>
      <c r="D97" s="102" t="s">
        <v>1406</v>
      </c>
      <c r="E97" s="103"/>
      <c r="F97" s="103"/>
      <c r="G97" s="103"/>
      <c r="H97" s="103"/>
      <c r="I97" s="103"/>
      <c r="J97" s="104">
        <f>J120</f>
        <v>0</v>
      </c>
      <c r="L97" s="101"/>
    </row>
    <row r="98" spans="2:12" s="11" customFormat="1" ht="19.899999999999999" customHeight="1" x14ac:dyDescent="0.2">
      <c r="B98" s="139"/>
      <c r="D98" s="140" t="s">
        <v>1407</v>
      </c>
      <c r="E98" s="141"/>
      <c r="F98" s="141"/>
      <c r="G98" s="141"/>
      <c r="H98" s="141"/>
      <c r="I98" s="141"/>
      <c r="J98" s="142">
        <f>J121</f>
        <v>0</v>
      </c>
      <c r="L98" s="139"/>
    </row>
    <row r="99" spans="2:12" s="11" customFormat="1" ht="19.899999999999999" customHeight="1" x14ac:dyDescent="0.2">
      <c r="B99" s="139"/>
      <c r="D99" s="140" t="s">
        <v>1408</v>
      </c>
      <c r="E99" s="141"/>
      <c r="F99" s="141"/>
      <c r="G99" s="141"/>
      <c r="H99" s="141"/>
      <c r="I99" s="141"/>
      <c r="J99" s="142">
        <f>J138</f>
        <v>0</v>
      </c>
      <c r="L99" s="139"/>
    </row>
    <row r="100" spans="2:12" s="1" customFormat="1" ht="21.75" customHeight="1" x14ac:dyDescent="0.2">
      <c r="B100" s="25"/>
      <c r="L100" s="25"/>
    </row>
    <row r="101" spans="2:12" s="1" customFormat="1" ht="6.95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12" s="1" customFormat="1" ht="6.95" customHeight="1" x14ac:dyDescent="0.2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4.95" customHeight="1" x14ac:dyDescent="0.2">
      <c r="B106" s="25"/>
      <c r="C106" s="17" t="s">
        <v>138</v>
      </c>
      <c r="L106" s="25"/>
    </row>
    <row r="107" spans="2:12" s="1" customFormat="1" ht="6.95" customHeight="1" x14ac:dyDescent="0.2">
      <c r="B107" s="25"/>
      <c r="L107" s="25"/>
    </row>
    <row r="108" spans="2:12" s="1" customFormat="1" ht="12" customHeight="1" x14ac:dyDescent="0.2">
      <c r="B108" s="25"/>
      <c r="C108" s="22" t="s">
        <v>14</v>
      </c>
      <c r="L108" s="25"/>
    </row>
    <row r="109" spans="2:12" s="1" customFormat="1" ht="16.5" customHeight="1" x14ac:dyDescent="0.2">
      <c r="B109" s="25"/>
      <c r="E109" s="211" t="str">
        <f>E7</f>
        <v>Rekonstrukce garáží v areálu generálního ředitelství PVL, Holečkova 3178/8, 150 00, Praha 5 - Smíchov</v>
      </c>
      <c r="F109" s="212"/>
      <c r="G109" s="212"/>
      <c r="H109" s="212"/>
      <c r="L109" s="25"/>
    </row>
    <row r="110" spans="2:12" s="1" customFormat="1" ht="12" customHeight="1" x14ac:dyDescent="0.2">
      <c r="B110" s="25"/>
      <c r="C110" s="22" t="s">
        <v>104</v>
      </c>
      <c r="L110" s="25"/>
    </row>
    <row r="111" spans="2:12" s="1" customFormat="1" ht="16.5" customHeight="1" x14ac:dyDescent="0.2">
      <c r="B111" s="25"/>
      <c r="E111" s="172" t="str">
        <f>E9</f>
        <v>05 - SO 01 - VZT</v>
      </c>
      <c r="F111" s="210"/>
      <c r="G111" s="210"/>
      <c r="H111" s="210"/>
      <c r="L111" s="25"/>
    </row>
    <row r="112" spans="2:12" s="1" customFormat="1" ht="6.95" customHeight="1" x14ac:dyDescent="0.2">
      <c r="B112" s="25"/>
      <c r="L112" s="25"/>
    </row>
    <row r="113" spans="2:65" s="1" customFormat="1" ht="12" customHeight="1" x14ac:dyDescent="0.2">
      <c r="B113" s="25"/>
      <c r="C113" s="22" t="s">
        <v>18</v>
      </c>
      <c r="F113" s="20" t="str">
        <f>F12</f>
        <v xml:space="preserve"> </v>
      </c>
      <c r="I113" s="22" t="s">
        <v>20</v>
      </c>
      <c r="J113" s="45">
        <f>IF(J12="","",J12)</f>
        <v>45051</v>
      </c>
      <c r="L113" s="25"/>
    </row>
    <row r="114" spans="2:65" s="1" customFormat="1" ht="6.95" customHeight="1" x14ac:dyDescent="0.2">
      <c r="B114" s="25"/>
      <c r="L114" s="25"/>
    </row>
    <row r="115" spans="2:65" s="1" customFormat="1" ht="15.2" customHeight="1" x14ac:dyDescent="0.2">
      <c r="B115" s="25"/>
      <c r="C115" s="22" t="s">
        <v>21</v>
      </c>
      <c r="F115" s="20" t="str">
        <f>E15</f>
        <v xml:space="preserve"> </v>
      </c>
      <c r="I115" s="22" t="s">
        <v>25</v>
      </c>
      <c r="J115" s="23" t="str">
        <f>E21</f>
        <v xml:space="preserve"> </v>
      </c>
      <c r="L115" s="25"/>
    </row>
    <row r="116" spans="2:65" s="1" customFormat="1" ht="15.2" customHeight="1" x14ac:dyDescent="0.2">
      <c r="B116" s="25"/>
      <c r="C116" s="22" t="s">
        <v>24</v>
      </c>
      <c r="F116" s="20" t="str">
        <f>IF(E18="","",E18)</f>
        <v xml:space="preserve"> </v>
      </c>
      <c r="I116" s="22" t="s">
        <v>27</v>
      </c>
      <c r="J116" s="23" t="str">
        <f>E24</f>
        <v xml:space="preserve"> </v>
      </c>
      <c r="L116" s="25"/>
    </row>
    <row r="117" spans="2:65" s="1" customFormat="1" ht="10.35" customHeight="1" x14ac:dyDescent="0.2">
      <c r="B117" s="25"/>
      <c r="L117" s="25"/>
    </row>
    <row r="118" spans="2:65" s="9" customFormat="1" ht="29.25" customHeight="1" x14ac:dyDescent="0.2">
      <c r="B118" s="105"/>
      <c r="C118" s="106" t="s">
        <v>139</v>
      </c>
      <c r="D118" s="107" t="s">
        <v>54</v>
      </c>
      <c r="E118" s="107" t="s">
        <v>50</v>
      </c>
      <c r="F118" s="107" t="s">
        <v>51</v>
      </c>
      <c r="G118" s="107" t="s">
        <v>140</v>
      </c>
      <c r="H118" s="107" t="s">
        <v>141</v>
      </c>
      <c r="I118" s="107" t="s">
        <v>142</v>
      </c>
      <c r="J118" s="107" t="s">
        <v>108</v>
      </c>
      <c r="K118" s="108" t="s">
        <v>143</v>
      </c>
      <c r="L118" s="105"/>
      <c r="M118" s="52" t="s">
        <v>1</v>
      </c>
      <c r="N118" s="53" t="s">
        <v>33</v>
      </c>
      <c r="O118" s="53" t="s">
        <v>144</v>
      </c>
      <c r="P118" s="53" t="s">
        <v>145</v>
      </c>
      <c r="Q118" s="53" t="s">
        <v>146</v>
      </c>
      <c r="R118" s="53" t="s">
        <v>147</v>
      </c>
      <c r="S118" s="53" t="s">
        <v>148</v>
      </c>
      <c r="T118" s="54" t="s">
        <v>149</v>
      </c>
    </row>
    <row r="119" spans="2:65" s="1" customFormat="1" ht="22.9" customHeight="1" x14ac:dyDescent="0.25">
      <c r="B119" s="25"/>
      <c r="C119" s="57" t="s">
        <v>150</v>
      </c>
      <c r="J119" s="109">
        <f>BK119</f>
        <v>0</v>
      </c>
      <c r="L119" s="25"/>
      <c r="M119" s="55"/>
      <c r="N119" s="46"/>
      <c r="O119" s="46"/>
      <c r="P119" s="110">
        <f>P120</f>
        <v>0</v>
      </c>
      <c r="Q119" s="46"/>
      <c r="R119" s="110">
        <f>R120</f>
        <v>9.9879999999999997E-2</v>
      </c>
      <c r="S119" s="46"/>
      <c r="T119" s="111">
        <f>T120</f>
        <v>0</v>
      </c>
      <c r="AT119" s="13" t="s">
        <v>68</v>
      </c>
      <c r="AU119" s="13" t="s">
        <v>110</v>
      </c>
      <c r="BK119" s="112">
        <f>BK120</f>
        <v>0</v>
      </c>
    </row>
    <row r="120" spans="2:65" s="10" customFormat="1" ht="25.9" customHeight="1" x14ac:dyDescent="0.2">
      <c r="B120" s="113"/>
      <c r="D120" s="114" t="s">
        <v>68</v>
      </c>
      <c r="E120" s="115" t="s">
        <v>1409</v>
      </c>
      <c r="F120" s="115" t="s">
        <v>1410</v>
      </c>
      <c r="J120" s="116">
        <f>BK120</f>
        <v>0</v>
      </c>
      <c r="L120" s="113"/>
      <c r="M120" s="117"/>
      <c r="P120" s="118">
        <f>P121+P138</f>
        <v>0</v>
      </c>
      <c r="R120" s="118">
        <f>R121+R138</f>
        <v>9.9879999999999997E-2</v>
      </c>
      <c r="T120" s="119">
        <f>T121+T138</f>
        <v>0</v>
      </c>
      <c r="AR120" s="114" t="s">
        <v>76</v>
      </c>
      <c r="AT120" s="120" t="s">
        <v>68</v>
      </c>
      <c r="AU120" s="120" t="s">
        <v>69</v>
      </c>
      <c r="AY120" s="114" t="s">
        <v>152</v>
      </c>
      <c r="BK120" s="121">
        <f>BK121+BK138</f>
        <v>0</v>
      </c>
    </row>
    <row r="121" spans="2:65" s="10" customFormat="1" ht="22.9" customHeight="1" x14ac:dyDescent="0.2">
      <c r="B121" s="113"/>
      <c r="D121" s="114" t="s">
        <v>68</v>
      </c>
      <c r="E121" s="143" t="s">
        <v>1411</v>
      </c>
      <c r="F121" s="143" t="s">
        <v>1412</v>
      </c>
      <c r="J121" s="144">
        <f>BK121</f>
        <v>0</v>
      </c>
      <c r="L121" s="113"/>
      <c r="M121" s="117"/>
      <c r="P121" s="118">
        <f>SUM(P122:P137)</f>
        <v>0</v>
      </c>
      <c r="R121" s="118">
        <f>SUM(R122:R137)</f>
        <v>5.3879999999999997E-2</v>
      </c>
      <c r="T121" s="119">
        <f>SUM(T122:T137)</f>
        <v>0</v>
      </c>
      <c r="AR121" s="114" t="s">
        <v>76</v>
      </c>
      <c r="AT121" s="120" t="s">
        <v>68</v>
      </c>
      <c r="AU121" s="120" t="s">
        <v>76</v>
      </c>
      <c r="AY121" s="114" t="s">
        <v>152</v>
      </c>
      <c r="BK121" s="121">
        <f>SUM(BK122:BK137)</f>
        <v>0</v>
      </c>
    </row>
    <row r="122" spans="2:65" s="1" customFormat="1" ht="16.5" customHeight="1" x14ac:dyDescent="0.2">
      <c r="B122" s="122"/>
      <c r="C122" s="123" t="s">
        <v>76</v>
      </c>
      <c r="D122" s="123" t="s">
        <v>153</v>
      </c>
      <c r="E122" s="124" t="s">
        <v>1413</v>
      </c>
      <c r="F122" s="125" t="s">
        <v>1414</v>
      </c>
      <c r="G122" s="126" t="s">
        <v>201</v>
      </c>
      <c r="H122" s="127">
        <v>1</v>
      </c>
      <c r="I122" s="128"/>
      <c r="J122" s="128">
        <f>ROUND(I122*H122,2)</f>
        <v>0</v>
      </c>
      <c r="K122" s="125" t="s">
        <v>1</v>
      </c>
      <c r="L122" s="25"/>
      <c r="M122" s="129" t="s">
        <v>1</v>
      </c>
      <c r="N122" s="130" t="s">
        <v>34</v>
      </c>
      <c r="O122" s="131">
        <v>0</v>
      </c>
      <c r="P122" s="131">
        <f>O122*H122</f>
        <v>0</v>
      </c>
      <c r="Q122" s="131">
        <v>0</v>
      </c>
      <c r="R122" s="131">
        <f>Q122*H122</f>
        <v>0</v>
      </c>
      <c r="S122" s="131">
        <v>0</v>
      </c>
      <c r="T122" s="132">
        <f>S122*H122</f>
        <v>0</v>
      </c>
      <c r="AR122" s="133" t="s">
        <v>157</v>
      </c>
      <c r="AT122" s="133" t="s">
        <v>153</v>
      </c>
      <c r="AU122" s="133" t="s">
        <v>78</v>
      </c>
      <c r="AY122" s="13" t="s">
        <v>152</v>
      </c>
      <c r="BE122" s="134">
        <f>IF(N122="základní",J122,0)</f>
        <v>0</v>
      </c>
      <c r="BF122" s="134">
        <f>IF(N122="snížená",J122,0)</f>
        <v>0</v>
      </c>
      <c r="BG122" s="134">
        <f>IF(N122="zákl. přenesená",J122,0)</f>
        <v>0</v>
      </c>
      <c r="BH122" s="134">
        <f>IF(N122="sníž. přenesená",J122,0)</f>
        <v>0</v>
      </c>
      <c r="BI122" s="134">
        <f>IF(N122="nulová",J122,0)</f>
        <v>0</v>
      </c>
      <c r="BJ122" s="13" t="s">
        <v>76</v>
      </c>
      <c r="BK122" s="134">
        <f>ROUND(I122*H122,2)</f>
        <v>0</v>
      </c>
      <c r="BL122" s="13" t="s">
        <v>157</v>
      </c>
      <c r="BM122" s="133" t="s">
        <v>78</v>
      </c>
    </row>
    <row r="123" spans="2:65" s="1" customFormat="1" ht="19.5" x14ac:dyDescent="0.2">
      <c r="B123" s="25"/>
      <c r="D123" s="145" t="s">
        <v>1041</v>
      </c>
      <c r="F123" s="146" t="s">
        <v>1415</v>
      </c>
      <c r="L123" s="25"/>
      <c r="M123" s="147"/>
      <c r="T123" s="49"/>
      <c r="AT123" s="13" t="s">
        <v>1041</v>
      </c>
      <c r="AU123" s="13" t="s">
        <v>78</v>
      </c>
    </row>
    <row r="124" spans="2:65" s="1" customFormat="1" ht="16.5" customHeight="1" x14ac:dyDescent="0.2">
      <c r="B124" s="122"/>
      <c r="C124" s="123" t="s">
        <v>78</v>
      </c>
      <c r="D124" s="123" t="s">
        <v>153</v>
      </c>
      <c r="E124" s="124" t="s">
        <v>1416</v>
      </c>
      <c r="F124" s="125" t="s">
        <v>1417</v>
      </c>
      <c r="G124" s="126" t="s">
        <v>201</v>
      </c>
      <c r="H124" s="127">
        <v>1</v>
      </c>
      <c r="I124" s="128"/>
      <c r="J124" s="128">
        <f t="shared" ref="J124:J129" si="0">ROUND(I124*H124,2)</f>
        <v>0</v>
      </c>
      <c r="K124" s="125" t="s">
        <v>1</v>
      </c>
      <c r="L124" s="25"/>
      <c r="M124" s="129" t="s">
        <v>1</v>
      </c>
      <c r="N124" s="130" t="s">
        <v>34</v>
      </c>
      <c r="O124" s="131">
        <v>0</v>
      </c>
      <c r="P124" s="131">
        <f t="shared" ref="P124:P129" si="1">O124*H124</f>
        <v>0</v>
      </c>
      <c r="Q124" s="131">
        <v>2E-3</v>
      </c>
      <c r="R124" s="131">
        <f t="shared" ref="R124:R129" si="2">Q124*H124</f>
        <v>2E-3</v>
      </c>
      <c r="S124" s="131">
        <v>0</v>
      </c>
      <c r="T124" s="132">
        <f t="shared" ref="T124:T129" si="3">S124*H124</f>
        <v>0</v>
      </c>
      <c r="AR124" s="133" t="s">
        <v>157</v>
      </c>
      <c r="AT124" s="133" t="s">
        <v>153</v>
      </c>
      <c r="AU124" s="133" t="s">
        <v>78</v>
      </c>
      <c r="AY124" s="13" t="s">
        <v>152</v>
      </c>
      <c r="BE124" s="134">
        <f t="shared" ref="BE124:BE129" si="4">IF(N124="základní",J124,0)</f>
        <v>0</v>
      </c>
      <c r="BF124" s="134">
        <f t="shared" ref="BF124:BF129" si="5">IF(N124="snížená",J124,0)</f>
        <v>0</v>
      </c>
      <c r="BG124" s="134">
        <f t="shared" ref="BG124:BG129" si="6">IF(N124="zákl. přenesená",J124,0)</f>
        <v>0</v>
      </c>
      <c r="BH124" s="134">
        <f t="shared" ref="BH124:BH129" si="7">IF(N124="sníž. přenesená",J124,0)</f>
        <v>0</v>
      </c>
      <c r="BI124" s="134">
        <f t="shared" ref="BI124:BI129" si="8">IF(N124="nulová",J124,0)</f>
        <v>0</v>
      </c>
      <c r="BJ124" s="13" t="s">
        <v>76</v>
      </c>
      <c r="BK124" s="134">
        <f t="shared" ref="BK124:BK129" si="9">ROUND(I124*H124,2)</f>
        <v>0</v>
      </c>
      <c r="BL124" s="13" t="s">
        <v>157</v>
      </c>
      <c r="BM124" s="133" t="s">
        <v>157</v>
      </c>
    </row>
    <row r="125" spans="2:65" s="1" customFormat="1" ht="16.5" customHeight="1" x14ac:dyDescent="0.2">
      <c r="B125" s="122"/>
      <c r="C125" s="123" t="s">
        <v>160</v>
      </c>
      <c r="D125" s="123" t="s">
        <v>153</v>
      </c>
      <c r="E125" s="124" t="s">
        <v>1418</v>
      </c>
      <c r="F125" s="125" t="s">
        <v>1419</v>
      </c>
      <c r="G125" s="126" t="s">
        <v>201</v>
      </c>
      <c r="H125" s="127">
        <v>1</v>
      </c>
      <c r="I125" s="128"/>
      <c r="J125" s="128">
        <f t="shared" si="0"/>
        <v>0</v>
      </c>
      <c r="K125" s="125" t="s">
        <v>1</v>
      </c>
      <c r="L125" s="25"/>
      <c r="M125" s="129" t="s">
        <v>1</v>
      </c>
      <c r="N125" s="130" t="s">
        <v>34</v>
      </c>
      <c r="O125" s="131">
        <v>0</v>
      </c>
      <c r="P125" s="131">
        <f t="shared" si="1"/>
        <v>0</v>
      </c>
      <c r="Q125" s="131">
        <v>0</v>
      </c>
      <c r="R125" s="131">
        <f t="shared" si="2"/>
        <v>0</v>
      </c>
      <c r="S125" s="131">
        <v>0</v>
      </c>
      <c r="T125" s="132">
        <f t="shared" si="3"/>
        <v>0</v>
      </c>
      <c r="AR125" s="133" t="s">
        <v>157</v>
      </c>
      <c r="AT125" s="133" t="s">
        <v>153</v>
      </c>
      <c r="AU125" s="133" t="s">
        <v>78</v>
      </c>
      <c r="AY125" s="13" t="s">
        <v>152</v>
      </c>
      <c r="BE125" s="134">
        <f t="shared" si="4"/>
        <v>0</v>
      </c>
      <c r="BF125" s="134">
        <f t="shared" si="5"/>
        <v>0</v>
      </c>
      <c r="BG125" s="134">
        <f t="shared" si="6"/>
        <v>0</v>
      </c>
      <c r="BH125" s="134">
        <f t="shared" si="7"/>
        <v>0</v>
      </c>
      <c r="BI125" s="134">
        <f t="shared" si="8"/>
        <v>0</v>
      </c>
      <c r="BJ125" s="13" t="s">
        <v>76</v>
      </c>
      <c r="BK125" s="134">
        <f t="shared" si="9"/>
        <v>0</v>
      </c>
      <c r="BL125" s="13" t="s">
        <v>157</v>
      </c>
      <c r="BM125" s="133" t="s">
        <v>162</v>
      </c>
    </row>
    <row r="126" spans="2:65" s="1" customFormat="1" ht="16.5" customHeight="1" x14ac:dyDescent="0.2">
      <c r="B126" s="122"/>
      <c r="C126" s="123" t="s">
        <v>157</v>
      </c>
      <c r="D126" s="123" t="s">
        <v>153</v>
      </c>
      <c r="E126" s="124" t="s">
        <v>1420</v>
      </c>
      <c r="F126" s="125" t="s">
        <v>1421</v>
      </c>
      <c r="G126" s="126" t="s">
        <v>201</v>
      </c>
      <c r="H126" s="127">
        <v>1</v>
      </c>
      <c r="I126" s="128"/>
      <c r="J126" s="128">
        <f t="shared" si="0"/>
        <v>0</v>
      </c>
      <c r="K126" s="125" t="s">
        <v>1</v>
      </c>
      <c r="L126" s="25"/>
      <c r="M126" s="129" t="s">
        <v>1</v>
      </c>
      <c r="N126" s="130" t="s">
        <v>34</v>
      </c>
      <c r="O126" s="131">
        <v>0</v>
      </c>
      <c r="P126" s="131">
        <f t="shared" si="1"/>
        <v>0</v>
      </c>
      <c r="Q126" s="131">
        <v>2E-3</v>
      </c>
      <c r="R126" s="131">
        <f t="shared" si="2"/>
        <v>2E-3</v>
      </c>
      <c r="S126" s="131">
        <v>0</v>
      </c>
      <c r="T126" s="132">
        <f t="shared" si="3"/>
        <v>0</v>
      </c>
      <c r="AR126" s="133" t="s">
        <v>157</v>
      </c>
      <c r="AT126" s="133" t="s">
        <v>153</v>
      </c>
      <c r="AU126" s="133" t="s">
        <v>78</v>
      </c>
      <c r="AY126" s="13" t="s">
        <v>152</v>
      </c>
      <c r="BE126" s="134">
        <f t="shared" si="4"/>
        <v>0</v>
      </c>
      <c r="BF126" s="134">
        <f t="shared" si="5"/>
        <v>0</v>
      </c>
      <c r="BG126" s="134">
        <f t="shared" si="6"/>
        <v>0</v>
      </c>
      <c r="BH126" s="134">
        <f t="shared" si="7"/>
        <v>0</v>
      </c>
      <c r="BI126" s="134">
        <f t="shared" si="8"/>
        <v>0</v>
      </c>
      <c r="BJ126" s="13" t="s">
        <v>76</v>
      </c>
      <c r="BK126" s="134">
        <f t="shared" si="9"/>
        <v>0</v>
      </c>
      <c r="BL126" s="13" t="s">
        <v>157</v>
      </c>
      <c r="BM126" s="133" t="s">
        <v>163</v>
      </c>
    </row>
    <row r="127" spans="2:65" s="1" customFormat="1" ht="16.5" customHeight="1" x14ac:dyDescent="0.2">
      <c r="B127" s="122"/>
      <c r="C127" s="123" t="s">
        <v>164</v>
      </c>
      <c r="D127" s="123" t="s">
        <v>153</v>
      </c>
      <c r="E127" s="124" t="s">
        <v>1422</v>
      </c>
      <c r="F127" s="125" t="s">
        <v>1423</v>
      </c>
      <c r="G127" s="126" t="s">
        <v>201</v>
      </c>
      <c r="H127" s="127">
        <v>2</v>
      </c>
      <c r="I127" s="128"/>
      <c r="J127" s="128">
        <f t="shared" si="0"/>
        <v>0</v>
      </c>
      <c r="K127" s="125" t="s">
        <v>1</v>
      </c>
      <c r="L127" s="25"/>
      <c r="M127" s="129" t="s">
        <v>1</v>
      </c>
      <c r="N127" s="130" t="s">
        <v>34</v>
      </c>
      <c r="O127" s="131">
        <v>0</v>
      </c>
      <c r="P127" s="131">
        <f t="shared" si="1"/>
        <v>0</v>
      </c>
      <c r="Q127" s="131">
        <v>0</v>
      </c>
      <c r="R127" s="131">
        <f t="shared" si="2"/>
        <v>0</v>
      </c>
      <c r="S127" s="131">
        <v>0</v>
      </c>
      <c r="T127" s="132">
        <f t="shared" si="3"/>
        <v>0</v>
      </c>
      <c r="AR127" s="133" t="s">
        <v>157</v>
      </c>
      <c r="AT127" s="133" t="s">
        <v>153</v>
      </c>
      <c r="AU127" s="133" t="s">
        <v>78</v>
      </c>
      <c r="AY127" s="13" t="s">
        <v>152</v>
      </c>
      <c r="BE127" s="134">
        <f t="shared" si="4"/>
        <v>0</v>
      </c>
      <c r="BF127" s="134">
        <f t="shared" si="5"/>
        <v>0</v>
      </c>
      <c r="BG127" s="134">
        <f t="shared" si="6"/>
        <v>0</v>
      </c>
      <c r="BH127" s="134">
        <f t="shared" si="7"/>
        <v>0</v>
      </c>
      <c r="BI127" s="134">
        <f t="shared" si="8"/>
        <v>0</v>
      </c>
      <c r="BJ127" s="13" t="s">
        <v>76</v>
      </c>
      <c r="BK127" s="134">
        <f t="shared" si="9"/>
        <v>0</v>
      </c>
      <c r="BL127" s="13" t="s">
        <v>157</v>
      </c>
      <c r="BM127" s="133" t="s">
        <v>168</v>
      </c>
    </row>
    <row r="128" spans="2:65" s="1" customFormat="1" ht="16.5" customHeight="1" x14ac:dyDescent="0.2">
      <c r="B128" s="122"/>
      <c r="C128" s="123" t="s">
        <v>162</v>
      </c>
      <c r="D128" s="123" t="s">
        <v>153</v>
      </c>
      <c r="E128" s="124" t="s">
        <v>1424</v>
      </c>
      <c r="F128" s="125" t="s">
        <v>1425</v>
      </c>
      <c r="G128" s="126" t="s">
        <v>201</v>
      </c>
      <c r="H128" s="127">
        <v>2</v>
      </c>
      <c r="I128" s="128"/>
      <c r="J128" s="128">
        <f t="shared" si="0"/>
        <v>0</v>
      </c>
      <c r="K128" s="125" t="s">
        <v>1</v>
      </c>
      <c r="L128" s="25"/>
      <c r="M128" s="129" t="s">
        <v>1</v>
      </c>
      <c r="N128" s="130" t="s">
        <v>34</v>
      </c>
      <c r="O128" s="131">
        <v>0</v>
      </c>
      <c r="P128" s="131">
        <f t="shared" si="1"/>
        <v>0</v>
      </c>
      <c r="Q128" s="131">
        <v>4.0000000000000001E-3</v>
      </c>
      <c r="R128" s="131">
        <f t="shared" si="2"/>
        <v>8.0000000000000002E-3</v>
      </c>
      <c r="S128" s="131">
        <v>0</v>
      </c>
      <c r="T128" s="132">
        <f t="shared" si="3"/>
        <v>0</v>
      </c>
      <c r="AR128" s="133" t="s">
        <v>157</v>
      </c>
      <c r="AT128" s="133" t="s">
        <v>153</v>
      </c>
      <c r="AU128" s="133" t="s">
        <v>78</v>
      </c>
      <c r="AY128" s="13" t="s">
        <v>152</v>
      </c>
      <c r="BE128" s="134">
        <f t="shared" si="4"/>
        <v>0</v>
      </c>
      <c r="BF128" s="134">
        <f t="shared" si="5"/>
        <v>0</v>
      </c>
      <c r="BG128" s="134">
        <f t="shared" si="6"/>
        <v>0</v>
      </c>
      <c r="BH128" s="134">
        <f t="shared" si="7"/>
        <v>0</v>
      </c>
      <c r="BI128" s="134">
        <f t="shared" si="8"/>
        <v>0</v>
      </c>
      <c r="BJ128" s="13" t="s">
        <v>76</v>
      </c>
      <c r="BK128" s="134">
        <f t="shared" si="9"/>
        <v>0</v>
      </c>
      <c r="BL128" s="13" t="s">
        <v>157</v>
      </c>
      <c r="BM128" s="133" t="s">
        <v>171</v>
      </c>
    </row>
    <row r="129" spans="2:65" s="1" customFormat="1" ht="16.5" customHeight="1" x14ac:dyDescent="0.2">
      <c r="B129" s="122"/>
      <c r="C129" s="123" t="s">
        <v>172</v>
      </c>
      <c r="D129" s="123" t="s">
        <v>153</v>
      </c>
      <c r="E129" s="124" t="s">
        <v>1426</v>
      </c>
      <c r="F129" s="125" t="s">
        <v>1427</v>
      </c>
      <c r="G129" s="126" t="s">
        <v>201</v>
      </c>
      <c r="H129" s="127">
        <v>1</v>
      </c>
      <c r="I129" s="128"/>
      <c r="J129" s="128">
        <f t="shared" si="0"/>
        <v>0</v>
      </c>
      <c r="K129" s="125" t="s">
        <v>1</v>
      </c>
      <c r="L129" s="25"/>
      <c r="M129" s="129" t="s">
        <v>1</v>
      </c>
      <c r="N129" s="130" t="s">
        <v>34</v>
      </c>
      <c r="O129" s="131">
        <v>0</v>
      </c>
      <c r="P129" s="131">
        <f t="shared" si="1"/>
        <v>0</v>
      </c>
      <c r="Q129" s="131">
        <v>0</v>
      </c>
      <c r="R129" s="131">
        <f t="shared" si="2"/>
        <v>0</v>
      </c>
      <c r="S129" s="131">
        <v>0</v>
      </c>
      <c r="T129" s="132">
        <f t="shared" si="3"/>
        <v>0</v>
      </c>
      <c r="AR129" s="133" t="s">
        <v>157</v>
      </c>
      <c r="AT129" s="133" t="s">
        <v>153</v>
      </c>
      <c r="AU129" s="133" t="s">
        <v>78</v>
      </c>
      <c r="AY129" s="13" t="s">
        <v>152</v>
      </c>
      <c r="BE129" s="134">
        <f t="shared" si="4"/>
        <v>0</v>
      </c>
      <c r="BF129" s="134">
        <f t="shared" si="5"/>
        <v>0</v>
      </c>
      <c r="BG129" s="134">
        <f t="shared" si="6"/>
        <v>0</v>
      </c>
      <c r="BH129" s="134">
        <f t="shared" si="7"/>
        <v>0</v>
      </c>
      <c r="BI129" s="134">
        <f t="shared" si="8"/>
        <v>0</v>
      </c>
      <c r="BJ129" s="13" t="s">
        <v>76</v>
      </c>
      <c r="BK129" s="134">
        <f t="shared" si="9"/>
        <v>0</v>
      </c>
      <c r="BL129" s="13" t="s">
        <v>157</v>
      </c>
      <c r="BM129" s="133" t="s">
        <v>175</v>
      </c>
    </row>
    <row r="130" spans="2:65" s="1" customFormat="1" ht="19.5" x14ac:dyDescent="0.2">
      <c r="B130" s="25"/>
      <c r="D130" s="145" t="s">
        <v>1041</v>
      </c>
      <c r="F130" s="146" t="s">
        <v>1428</v>
      </c>
      <c r="L130" s="25"/>
      <c r="M130" s="147"/>
      <c r="T130" s="49"/>
      <c r="AT130" s="13" t="s">
        <v>1041</v>
      </c>
      <c r="AU130" s="13" t="s">
        <v>78</v>
      </c>
    </row>
    <row r="131" spans="2:65" s="1" customFormat="1" ht="16.5" customHeight="1" x14ac:dyDescent="0.2">
      <c r="B131" s="122"/>
      <c r="C131" s="123" t="s">
        <v>163</v>
      </c>
      <c r="D131" s="123" t="s">
        <v>153</v>
      </c>
      <c r="E131" s="124" t="s">
        <v>1429</v>
      </c>
      <c r="F131" s="125" t="s">
        <v>1430</v>
      </c>
      <c r="G131" s="126" t="s">
        <v>1431</v>
      </c>
      <c r="H131" s="127">
        <v>1</v>
      </c>
      <c r="I131" s="128"/>
      <c r="J131" s="128">
        <f>ROUND(I131*H131,2)</f>
        <v>0</v>
      </c>
      <c r="K131" s="125" t="s">
        <v>1</v>
      </c>
      <c r="L131" s="25"/>
      <c r="M131" s="129" t="s">
        <v>1</v>
      </c>
      <c r="N131" s="130" t="s">
        <v>34</v>
      </c>
      <c r="O131" s="131">
        <v>0</v>
      </c>
      <c r="P131" s="131">
        <f>O131*H131</f>
        <v>0</v>
      </c>
      <c r="Q131" s="131">
        <v>3.2000000000000001E-2</v>
      </c>
      <c r="R131" s="131">
        <f>Q131*H131</f>
        <v>3.2000000000000001E-2</v>
      </c>
      <c r="S131" s="131">
        <v>0</v>
      </c>
      <c r="T131" s="132">
        <f>S131*H131</f>
        <v>0</v>
      </c>
      <c r="AR131" s="133" t="s">
        <v>157</v>
      </c>
      <c r="AT131" s="133" t="s">
        <v>153</v>
      </c>
      <c r="AU131" s="133" t="s">
        <v>78</v>
      </c>
      <c r="AY131" s="13" t="s">
        <v>152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13" t="s">
        <v>76</v>
      </c>
      <c r="BK131" s="134">
        <f>ROUND(I131*H131,2)</f>
        <v>0</v>
      </c>
      <c r="BL131" s="13" t="s">
        <v>157</v>
      </c>
      <c r="BM131" s="133" t="s">
        <v>178</v>
      </c>
    </row>
    <row r="132" spans="2:65" s="1" customFormat="1" ht="58.5" x14ac:dyDescent="0.2">
      <c r="B132" s="25"/>
      <c r="D132" s="145" t="s">
        <v>1041</v>
      </c>
      <c r="F132" s="146" t="s">
        <v>1432</v>
      </c>
      <c r="L132" s="25"/>
      <c r="M132" s="147"/>
      <c r="T132" s="49"/>
      <c r="AT132" s="13" t="s">
        <v>1041</v>
      </c>
      <c r="AU132" s="13" t="s">
        <v>78</v>
      </c>
    </row>
    <row r="133" spans="2:65" s="1" customFormat="1" ht="16.5" customHeight="1" x14ac:dyDescent="0.2">
      <c r="B133" s="122"/>
      <c r="C133" s="123" t="s">
        <v>179</v>
      </c>
      <c r="D133" s="123" t="s">
        <v>153</v>
      </c>
      <c r="E133" s="124" t="s">
        <v>1433</v>
      </c>
      <c r="F133" s="125" t="s">
        <v>1434</v>
      </c>
      <c r="G133" s="126" t="s">
        <v>201</v>
      </c>
      <c r="H133" s="127">
        <v>3</v>
      </c>
      <c r="I133" s="128"/>
      <c r="J133" s="128">
        <f>ROUND(I133*H133,2)</f>
        <v>0</v>
      </c>
      <c r="K133" s="125" t="s">
        <v>1</v>
      </c>
      <c r="L133" s="25"/>
      <c r="M133" s="129" t="s">
        <v>1</v>
      </c>
      <c r="N133" s="130" t="s">
        <v>34</v>
      </c>
      <c r="O133" s="131">
        <v>0</v>
      </c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AR133" s="133" t="s">
        <v>157</v>
      </c>
      <c r="AT133" s="133" t="s">
        <v>153</v>
      </c>
      <c r="AU133" s="133" t="s">
        <v>78</v>
      </c>
      <c r="AY133" s="13" t="s">
        <v>152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13" t="s">
        <v>76</v>
      </c>
      <c r="BK133" s="134">
        <f>ROUND(I133*H133,2)</f>
        <v>0</v>
      </c>
      <c r="BL133" s="13" t="s">
        <v>157</v>
      </c>
      <c r="BM133" s="133" t="s">
        <v>182</v>
      </c>
    </row>
    <row r="134" spans="2:65" s="1" customFormat="1" ht="16.5" customHeight="1" x14ac:dyDescent="0.2">
      <c r="B134" s="122"/>
      <c r="C134" s="123" t="s">
        <v>168</v>
      </c>
      <c r="D134" s="123" t="s">
        <v>153</v>
      </c>
      <c r="E134" s="124" t="s">
        <v>1435</v>
      </c>
      <c r="F134" s="125" t="s">
        <v>1436</v>
      </c>
      <c r="G134" s="126" t="s">
        <v>201</v>
      </c>
      <c r="H134" s="127">
        <v>3</v>
      </c>
      <c r="I134" s="128"/>
      <c r="J134" s="128">
        <f>ROUND(I134*H134,2)</f>
        <v>0</v>
      </c>
      <c r="K134" s="125" t="s">
        <v>1</v>
      </c>
      <c r="L134" s="25"/>
      <c r="M134" s="129" t="s">
        <v>1</v>
      </c>
      <c r="N134" s="130" t="s">
        <v>34</v>
      </c>
      <c r="O134" s="131">
        <v>0</v>
      </c>
      <c r="P134" s="131">
        <f>O134*H134</f>
        <v>0</v>
      </c>
      <c r="Q134" s="131">
        <v>1E-3</v>
      </c>
      <c r="R134" s="131">
        <f>Q134*H134</f>
        <v>3.0000000000000001E-3</v>
      </c>
      <c r="S134" s="131">
        <v>0</v>
      </c>
      <c r="T134" s="132">
        <f>S134*H134</f>
        <v>0</v>
      </c>
      <c r="AR134" s="133" t="s">
        <v>157</v>
      </c>
      <c r="AT134" s="133" t="s">
        <v>153</v>
      </c>
      <c r="AU134" s="133" t="s">
        <v>78</v>
      </c>
      <c r="AY134" s="13" t="s">
        <v>152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13" t="s">
        <v>76</v>
      </c>
      <c r="BK134" s="134">
        <f>ROUND(I134*H134,2)</f>
        <v>0</v>
      </c>
      <c r="BL134" s="13" t="s">
        <v>157</v>
      </c>
      <c r="BM134" s="133" t="s">
        <v>185</v>
      </c>
    </row>
    <row r="135" spans="2:65" s="1" customFormat="1" ht="16.5" customHeight="1" x14ac:dyDescent="0.2">
      <c r="B135" s="122"/>
      <c r="C135" s="123" t="s">
        <v>186</v>
      </c>
      <c r="D135" s="123" t="s">
        <v>153</v>
      </c>
      <c r="E135" s="124" t="s">
        <v>1437</v>
      </c>
      <c r="F135" s="125" t="s">
        <v>1438</v>
      </c>
      <c r="G135" s="126" t="s">
        <v>198</v>
      </c>
      <c r="H135" s="127">
        <v>2</v>
      </c>
      <c r="I135" s="128"/>
      <c r="J135" s="128">
        <f>ROUND(I135*H135,2)</f>
        <v>0</v>
      </c>
      <c r="K135" s="125" t="s">
        <v>1</v>
      </c>
      <c r="L135" s="25"/>
      <c r="M135" s="129" t="s">
        <v>1</v>
      </c>
      <c r="N135" s="130" t="s">
        <v>34</v>
      </c>
      <c r="O135" s="131">
        <v>0</v>
      </c>
      <c r="P135" s="131">
        <f>O135*H135</f>
        <v>0</v>
      </c>
      <c r="Q135" s="131">
        <v>3.4399999999999999E-3</v>
      </c>
      <c r="R135" s="131">
        <f>Q135*H135</f>
        <v>6.8799999999999998E-3</v>
      </c>
      <c r="S135" s="131">
        <v>0</v>
      </c>
      <c r="T135" s="132">
        <f>S135*H135</f>
        <v>0</v>
      </c>
      <c r="AR135" s="133" t="s">
        <v>157</v>
      </c>
      <c r="AT135" s="133" t="s">
        <v>153</v>
      </c>
      <c r="AU135" s="133" t="s">
        <v>78</v>
      </c>
      <c r="AY135" s="13" t="s">
        <v>152</v>
      </c>
      <c r="BE135" s="134">
        <f>IF(N135="základní",J135,0)</f>
        <v>0</v>
      </c>
      <c r="BF135" s="134">
        <f>IF(N135="snížená",J135,0)</f>
        <v>0</v>
      </c>
      <c r="BG135" s="134">
        <f>IF(N135="zákl. přenesená",J135,0)</f>
        <v>0</v>
      </c>
      <c r="BH135" s="134">
        <f>IF(N135="sníž. přenesená",J135,0)</f>
        <v>0</v>
      </c>
      <c r="BI135" s="134">
        <f>IF(N135="nulová",J135,0)</f>
        <v>0</v>
      </c>
      <c r="BJ135" s="13" t="s">
        <v>76</v>
      </c>
      <c r="BK135" s="134">
        <f>ROUND(I135*H135,2)</f>
        <v>0</v>
      </c>
      <c r="BL135" s="13" t="s">
        <v>157</v>
      </c>
      <c r="BM135" s="133" t="s">
        <v>189</v>
      </c>
    </row>
    <row r="136" spans="2:65" s="1" customFormat="1" ht="39" x14ac:dyDescent="0.2">
      <c r="B136" s="25"/>
      <c r="D136" s="145" t="s">
        <v>1041</v>
      </c>
      <c r="F136" s="146" t="s">
        <v>1439</v>
      </c>
      <c r="L136" s="25"/>
      <c r="M136" s="147"/>
      <c r="T136" s="49"/>
      <c r="AT136" s="13" t="s">
        <v>1041</v>
      </c>
      <c r="AU136" s="13" t="s">
        <v>78</v>
      </c>
    </row>
    <row r="137" spans="2:65" s="1" customFormat="1" ht="16.5" customHeight="1" x14ac:dyDescent="0.2">
      <c r="B137" s="122"/>
      <c r="C137" s="123" t="s">
        <v>171</v>
      </c>
      <c r="D137" s="123" t="s">
        <v>153</v>
      </c>
      <c r="E137" s="124" t="s">
        <v>1440</v>
      </c>
      <c r="F137" s="125" t="s">
        <v>1441</v>
      </c>
      <c r="G137" s="126" t="s">
        <v>208</v>
      </c>
      <c r="H137" s="127">
        <v>5.3999999999999999E-2</v>
      </c>
      <c r="I137" s="128"/>
      <c r="J137" s="128">
        <f>ROUND(I137*H137,2)</f>
        <v>0</v>
      </c>
      <c r="K137" s="125" t="s">
        <v>1</v>
      </c>
      <c r="L137" s="25"/>
      <c r="M137" s="129" t="s">
        <v>1</v>
      </c>
      <c r="N137" s="130" t="s">
        <v>34</v>
      </c>
      <c r="O137" s="131">
        <v>0</v>
      </c>
      <c r="P137" s="131">
        <f>O137*H137</f>
        <v>0</v>
      </c>
      <c r="Q137" s="131">
        <v>0</v>
      </c>
      <c r="R137" s="131">
        <f>Q137*H137</f>
        <v>0</v>
      </c>
      <c r="S137" s="131">
        <v>0</v>
      </c>
      <c r="T137" s="132">
        <f>S137*H137</f>
        <v>0</v>
      </c>
      <c r="AR137" s="133" t="s">
        <v>157</v>
      </c>
      <c r="AT137" s="133" t="s">
        <v>153</v>
      </c>
      <c r="AU137" s="133" t="s">
        <v>78</v>
      </c>
      <c r="AY137" s="13" t="s">
        <v>152</v>
      </c>
      <c r="BE137" s="134">
        <f>IF(N137="základní",J137,0)</f>
        <v>0</v>
      </c>
      <c r="BF137" s="134">
        <f>IF(N137="snížená",J137,0)</f>
        <v>0</v>
      </c>
      <c r="BG137" s="134">
        <f>IF(N137="zákl. přenesená",J137,0)</f>
        <v>0</v>
      </c>
      <c r="BH137" s="134">
        <f>IF(N137="sníž. přenesená",J137,0)</f>
        <v>0</v>
      </c>
      <c r="BI137" s="134">
        <f>IF(N137="nulová",J137,0)</f>
        <v>0</v>
      </c>
      <c r="BJ137" s="13" t="s">
        <v>76</v>
      </c>
      <c r="BK137" s="134">
        <f>ROUND(I137*H137,2)</f>
        <v>0</v>
      </c>
      <c r="BL137" s="13" t="s">
        <v>157</v>
      </c>
      <c r="BM137" s="133" t="s">
        <v>192</v>
      </c>
    </row>
    <row r="138" spans="2:65" s="10" customFormat="1" ht="22.9" customHeight="1" x14ac:dyDescent="0.2">
      <c r="B138" s="113"/>
      <c r="D138" s="114" t="s">
        <v>68</v>
      </c>
      <c r="E138" s="143" t="s">
        <v>899</v>
      </c>
      <c r="F138" s="143" t="s">
        <v>1442</v>
      </c>
      <c r="J138" s="144">
        <f>BK138</f>
        <v>0</v>
      </c>
      <c r="L138" s="113"/>
      <c r="M138" s="117"/>
      <c r="P138" s="118">
        <f>SUM(P139:P147)</f>
        <v>0</v>
      </c>
      <c r="R138" s="118">
        <f>SUM(R139:R147)</f>
        <v>4.6000000000000006E-2</v>
      </c>
      <c r="T138" s="119">
        <f>SUM(T139:T147)</f>
        <v>0</v>
      </c>
      <c r="AR138" s="114" t="s">
        <v>76</v>
      </c>
      <c r="AT138" s="120" t="s">
        <v>68</v>
      </c>
      <c r="AU138" s="120" t="s">
        <v>76</v>
      </c>
      <c r="AY138" s="114" t="s">
        <v>152</v>
      </c>
      <c r="BK138" s="121">
        <f>SUM(BK139:BK147)</f>
        <v>0</v>
      </c>
    </row>
    <row r="139" spans="2:65" s="1" customFormat="1" ht="16.5" customHeight="1" x14ac:dyDescent="0.2">
      <c r="B139" s="122"/>
      <c r="C139" s="123" t="s">
        <v>195</v>
      </c>
      <c r="D139" s="123" t="s">
        <v>153</v>
      </c>
      <c r="E139" s="124" t="s">
        <v>1443</v>
      </c>
      <c r="F139" s="125" t="s">
        <v>1444</v>
      </c>
      <c r="G139" s="126" t="s">
        <v>1445</v>
      </c>
      <c r="H139" s="127">
        <v>25</v>
      </c>
      <c r="I139" s="128"/>
      <c r="J139" s="128">
        <f>ROUND(I139*H139,2)</f>
        <v>0</v>
      </c>
      <c r="K139" s="125" t="s">
        <v>1</v>
      </c>
      <c r="L139" s="25"/>
      <c r="M139" s="129" t="s">
        <v>1</v>
      </c>
      <c r="N139" s="130" t="s">
        <v>34</v>
      </c>
      <c r="O139" s="131">
        <v>0</v>
      </c>
      <c r="P139" s="131">
        <f>O139*H139</f>
        <v>0</v>
      </c>
      <c r="Q139" s="131">
        <v>1E-3</v>
      </c>
      <c r="R139" s="131">
        <f>Q139*H139</f>
        <v>2.5000000000000001E-2</v>
      </c>
      <c r="S139" s="131">
        <v>0</v>
      </c>
      <c r="T139" s="132">
        <f>S139*H139</f>
        <v>0</v>
      </c>
      <c r="AR139" s="133" t="s">
        <v>157</v>
      </c>
      <c r="AT139" s="133" t="s">
        <v>153</v>
      </c>
      <c r="AU139" s="133" t="s">
        <v>78</v>
      </c>
      <c r="AY139" s="13" t="s">
        <v>152</v>
      </c>
      <c r="BE139" s="134">
        <f>IF(N139="základní",J139,0)</f>
        <v>0</v>
      </c>
      <c r="BF139" s="134">
        <f>IF(N139="snížená",J139,0)</f>
        <v>0</v>
      </c>
      <c r="BG139" s="134">
        <f>IF(N139="zákl. přenesená",J139,0)</f>
        <v>0</v>
      </c>
      <c r="BH139" s="134">
        <f>IF(N139="sníž. přenesená",J139,0)</f>
        <v>0</v>
      </c>
      <c r="BI139" s="134">
        <f>IF(N139="nulová",J139,0)</f>
        <v>0</v>
      </c>
      <c r="BJ139" s="13" t="s">
        <v>76</v>
      </c>
      <c r="BK139" s="134">
        <f>ROUND(I139*H139,2)</f>
        <v>0</v>
      </c>
      <c r="BL139" s="13" t="s">
        <v>157</v>
      </c>
      <c r="BM139" s="133" t="s">
        <v>193</v>
      </c>
    </row>
    <row r="140" spans="2:65" s="1" customFormat="1" ht="19.5" x14ac:dyDescent="0.2">
      <c r="B140" s="25"/>
      <c r="D140" s="145" t="s">
        <v>1041</v>
      </c>
      <c r="F140" s="146" t="s">
        <v>1446</v>
      </c>
      <c r="L140" s="25"/>
      <c r="M140" s="147"/>
      <c r="T140" s="49"/>
      <c r="AT140" s="13" t="s">
        <v>1041</v>
      </c>
      <c r="AU140" s="13" t="s">
        <v>78</v>
      </c>
    </row>
    <row r="141" spans="2:65" s="1" customFormat="1" ht="16.5" customHeight="1" x14ac:dyDescent="0.2">
      <c r="B141" s="122"/>
      <c r="C141" s="123" t="s">
        <v>175</v>
      </c>
      <c r="D141" s="123" t="s">
        <v>153</v>
      </c>
      <c r="E141" s="124" t="s">
        <v>1447</v>
      </c>
      <c r="F141" s="125" t="s">
        <v>1448</v>
      </c>
      <c r="G141" s="126" t="s">
        <v>1445</v>
      </c>
      <c r="H141" s="127">
        <v>12</v>
      </c>
      <c r="I141" s="128"/>
      <c r="J141" s="128">
        <f>ROUND(I141*H141,2)</f>
        <v>0</v>
      </c>
      <c r="K141" s="125" t="s">
        <v>1</v>
      </c>
      <c r="L141" s="25"/>
      <c r="M141" s="129" t="s">
        <v>1</v>
      </c>
      <c r="N141" s="130" t="s">
        <v>34</v>
      </c>
      <c r="O141" s="131">
        <v>0</v>
      </c>
      <c r="P141" s="131">
        <f>O141*H141</f>
        <v>0</v>
      </c>
      <c r="Q141" s="131">
        <v>1E-3</v>
      </c>
      <c r="R141" s="131">
        <f>Q141*H141</f>
        <v>1.2E-2</v>
      </c>
      <c r="S141" s="131">
        <v>0</v>
      </c>
      <c r="T141" s="132">
        <f>S141*H141</f>
        <v>0</v>
      </c>
      <c r="AR141" s="133" t="s">
        <v>157</v>
      </c>
      <c r="AT141" s="133" t="s">
        <v>153</v>
      </c>
      <c r="AU141" s="133" t="s">
        <v>78</v>
      </c>
      <c r="AY141" s="13" t="s">
        <v>152</v>
      </c>
      <c r="BE141" s="134">
        <f>IF(N141="základní",J141,0)</f>
        <v>0</v>
      </c>
      <c r="BF141" s="134">
        <f>IF(N141="snížená",J141,0)</f>
        <v>0</v>
      </c>
      <c r="BG141" s="134">
        <f>IF(N141="zákl. přenesená",J141,0)</f>
        <v>0</v>
      </c>
      <c r="BH141" s="134">
        <f>IF(N141="sníž. přenesená",J141,0)</f>
        <v>0</v>
      </c>
      <c r="BI141" s="134">
        <f>IF(N141="nulová",J141,0)</f>
        <v>0</v>
      </c>
      <c r="BJ141" s="13" t="s">
        <v>76</v>
      </c>
      <c r="BK141" s="134">
        <f>ROUND(I141*H141,2)</f>
        <v>0</v>
      </c>
      <c r="BL141" s="13" t="s">
        <v>157</v>
      </c>
      <c r="BM141" s="133" t="s">
        <v>202</v>
      </c>
    </row>
    <row r="142" spans="2:65" s="1" customFormat="1" ht="16.5" customHeight="1" x14ac:dyDescent="0.2">
      <c r="B142" s="122"/>
      <c r="C142" s="123" t="s">
        <v>8</v>
      </c>
      <c r="D142" s="123" t="s">
        <v>153</v>
      </c>
      <c r="E142" s="124" t="s">
        <v>1449</v>
      </c>
      <c r="F142" s="125" t="s">
        <v>1450</v>
      </c>
      <c r="G142" s="126" t="s">
        <v>1451</v>
      </c>
      <c r="H142" s="127">
        <v>1.5</v>
      </c>
      <c r="I142" s="128"/>
      <c r="J142" s="128">
        <f>ROUND(I142*H142,2)</f>
        <v>0</v>
      </c>
      <c r="K142" s="125" t="s">
        <v>1</v>
      </c>
      <c r="L142" s="25"/>
      <c r="M142" s="129" t="s">
        <v>1</v>
      </c>
      <c r="N142" s="130" t="s">
        <v>34</v>
      </c>
      <c r="O142" s="131">
        <v>0</v>
      </c>
      <c r="P142" s="131">
        <f>O142*H142</f>
        <v>0</v>
      </c>
      <c r="Q142" s="131">
        <v>6.0000000000000001E-3</v>
      </c>
      <c r="R142" s="131">
        <f>Q142*H142</f>
        <v>9.0000000000000011E-3</v>
      </c>
      <c r="S142" s="131">
        <v>0</v>
      </c>
      <c r="T142" s="132">
        <f>S142*H142</f>
        <v>0</v>
      </c>
      <c r="AR142" s="133" t="s">
        <v>157</v>
      </c>
      <c r="AT142" s="133" t="s">
        <v>153</v>
      </c>
      <c r="AU142" s="133" t="s">
        <v>78</v>
      </c>
      <c r="AY142" s="13" t="s">
        <v>152</v>
      </c>
      <c r="BE142" s="134">
        <f>IF(N142="základní",J142,0)</f>
        <v>0</v>
      </c>
      <c r="BF142" s="134">
        <f>IF(N142="snížená",J142,0)</f>
        <v>0</v>
      </c>
      <c r="BG142" s="134">
        <f>IF(N142="zákl. přenesená",J142,0)</f>
        <v>0</v>
      </c>
      <c r="BH142" s="134">
        <f>IF(N142="sníž. přenesená",J142,0)</f>
        <v>0</v>
      </c>
      <c r="BI142" s="134">
        <f>IF(N142="nulová",J142,0)</f>
        <v>0</v>
      </c>
      <c r="BJ142" s="13" t="s">
        <v>76</v>
      </c>
      <c r="BK142" s="134">
        <f>ROUND(I142*H142,2)</f>
        <v>0</v>
      </c>
      <c r="BL142" s="13" t="s">
        <v>157</v>
      </c>
      <c r="BM142" s="133" t="s">
        <v>205</v>
      </c>
    </row>
    <row r="143" spans="2:65" s="1" customFormat="1" ht="19.5" x14ac:dyDescent="0.2">
      <c r="B143" s="25"/>
      <c r="D143" s="145" t="s">
        <v>1041</v>
      </c>
      <c r="F143" s="146" t="s">
        <v>1452</v>
      </c>
      <c r="L143" s="25"/>
      <c r="M143" s="147"/>
      <c r="T143" s="49"/>
      <c r="AT143" s="13" t="s">
        <v>1041</v>
      </c>
      <c r="AU143" s="13" t="s">
        <v>78</v>
      </c>
    </row>
    <row r="144" spans="2:65" s="1" customFormat="1" ht="16.5" customHeight="1" x14ac:dyDescent="0.2">
      <c r="B144" s="122"/>
      <c r="C144" s="123" t="s">
        <v>178</v>
      </c>
      <c r="D144" s="123" t="s">
        <v>153</v>
      </c>
      <c r="E144" s="124" t="s">
        <v>1453</v>
      </c>
      <c r="F144" s="125" t="s">
        <v>1454</v>
      </c>
      <c r="G144" s="126" t="s">
        <v>201</v>
      </c>
      <c r="H144" s="127">
        <v>1</v>
      </c>
      <c r="I144" s="128"/>
      <c r="J144" s="128">
        <f>ROUND(I144*H144,2)</f>
        <v>0</v>
      </c>
      <c r="K144" s="125" t="s">
        <v>1</v>
      </c>
      <c r="L144" s="25"/>
      <c r="M144" s="129" t="s">
        <v>1</v>
      </c>
      <c r="N144" s="130" t="s">
        <v>34</v>
      </c>
      <c r="O144" s="131">
        <v>0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2">
        <f>S144*H144</f>
        <v>0</v>
      </c>
      <c r="AR144" s="133" t="s">
        <v>157</v>
      </c>
      <c r="AT144" s="133" t="s">
        <v>153</v>
      </c>
      <c r="AU144" s="133" t="s">
        <v>78</v>
      </c>
      <c r="AY144" s="13" t="s">
        <v>152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3" t="s">
        <v>76</v>
      </c>
      <c r="BK144" s="134">
        <f>ROUND(I144*H144,2)</f>
        <v>0</v>
      </c>
      <c r="BL144" s="13" t="s">
        <v>157</v>
      </c>
      <c r="BM144" s="133" t="s">
        <v>209</v>
      </c>
    </row>
    <row r="145" spans="2:65" s="1" customFormat="1" ht="16.5" customHeight="1" x14ac:dyDescent="0.2">
      <c r="B145" s="122"/>
      <c r="C145" s="123" t="s">
        <v>210</v>
      </c>
      <c r="D145" s="123" t="s">
        <v>153</v>
      </c>
      <c r="E145" s="124" t="s">
        <v>1455</v>
      </c>
      <c r="F145" s="125" t="s">
        <v>1456</v>
      </c>
      <c r="G145" s="126" t="s">
        <v>201</v>
      </c>
      <c r="H145" s="127">
        <v>1</v>
      </c>
      <c r="I145" s="128"/>
      <c r="J145" s="128">
        <f>ROUND(I145*H145,2)</f>
        <v>0</v>
      </c>
      <c r="K145" s="125" t="s">
        <v>1</v>
      </c>
      <c r="L145" s="25"/>
      <c r="M145" s="129" t="s">
        <v>1</v>
      </c>
      <c r="N145" s="130" t="s">
        <v>34</v>
      </c>
      <c r="O145" s="131">
        <v>0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AR145" s="133" t="s">
        <v>157</v>
      </c>
      <c r="AT145" s="133" t="s">
        <v>153</v>
      </c>
      <c r="AU145" s="133" t="s">
        <v>78</v>
      </c>
      <c r="AY145" s="13" t="s">
        <v>152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13" t="s">
        <v>76</v>
      </c>
      <c r="BK145" s="134">
        <f>ROUND(I145*H145,2)</f>
        <v>0</v>
      </c>
      <c r="BL145" s="13" t="s">
        <v>157</v>
      </c>
      <c r="BM145" s="133" t="s">
        <v>214</v>
      </c>
    </row>
    <row r="146" spans="2:65" s="1" customFormat="1" ht="16.5" customHeight="1" x14ac:dyDescent="0.2">
      <c r="B146" s="122"/>
      <c r="C146" s="123" t="s">
        <v>182</v>
      </c>
      <c r="D146" s="123" t="s">
        <v>153</v>
      </c>
      <c r="E146" s="124" t="s">
        <v>1457</v>
      </c>
      <c r="F146" s="125" t="s">
        <v>1458</v>
      </c>
      <c r="G146" s="126" t="s">
        <v>732</v>
      </c>
      <c r="H146" s="127">
        <v>8</v>
      </c>
      <c r="I146" s="128"/>
      <c r="J146" s="128">
        <f>ROUND(I146*H146,2)</f>
        <v>0</v>
      </c>
      <c r="K146" s="125" t="s">
        <v>1</v>
      </c>
      <c r="L146" s="25"/>
      <c r="M146" s="129" t="s">
        <v>1</v>
      </c>
      <c r="N146" s="130" t="s">
        <v>34</v>
      </c>
      <c r="O146" s="131">
        <v>0</v>
      </c>
      <c r="P146" s="131">
        <f>O146*H146</f>
        <v>0</v>
      </c>
      <c r="Q146" s="131">
        <v>0</v>
      </c>
      <c r="R146" s="131">
        <f>Q146*H146</f>
        <v>0</v>
      </c>
      <c r="S146" s="131">
        <v>0</v>
      </c>
      <c r="T146" s="132">
        <f>S146*H146</f>
        <v>0</v>
      </c>
      <c r="AR146" s="133" t="s">
        <v>157</v>
      </c>
      <c r="AT146" s="133" t="s">
        <v>153</v>
      </c>
      <c r="AU146" s="133" t="s">
        <v>78</v>
      </c>
      <c r="AY146" s="13" t="s">
        <v>152</v>
      </c>
      <c r="BE146" s="134">
        <f>IF(N146="základní",J146,0)</f>
        <v>0</v>
      </c>
      <c r="BF146" s="134">
        <f>IF(N146="snížená",J146,0)</f>
        <v>0</v>
      </c>
      <c r="BG146" s="134">
        <f>IF(N146="zákl. přenesená",J146,0)</f>
        <v>0</v>
      </c>
      <c r="BH146" s="134">
        <f>IF(N146="sníž. přenesená",J146,0)</f>
        <v>0</v>
      </c>
      <c r="BI146" s="134">
        <f>IF(N146="nulová",J146,0)</f>
        <v>0</v>
      </c>
      <c r="BJ146" s="13" t="s">
        <v>76</v>
      </c>
      <c r="BK146" s="134">
        <f>ROUND(I146*H146,2)</f>
        <v>0</v>
      </c>
      <c r="BL146" s="13" t="s">
        <v>157</v>
      </c>
      <c r="BM146" s="133" t="s">
        <v>216</v>
      </c>
    </row>
    <row r="147" spans="2:65" s="1" customFormat="1" ht="16.5" customHeight="1" x14ac:dyDescent="0.2">
      <c r="B147" s="122"/>
      <c r="C147" s="123" t="s">
        <v>219</v>
      </c>
      <c r="D147" s="123" t="s">
        <v>153</v>
      </c>
      <c r="E147" s="124" t="s">
        <v>1440</v>
      </c>
      <c r="F147" s="125" t="s">
        <v>1441</v>
      </c>
      <c r="G147" s="126" t="s">
        <v>208</v>
      </c>
      <c r="H147" s="127">
        <v>4.5999999999999999E-2</v>
      </c>
      <c r="I147" s="128"/>
      <c r="J147" s="128">
        <f>ROUND(I147*H147,2)</f>
        <v>0</v>
      </c>
      <c r="K147" s="125" t="s">
        <v>1</v>
      </c>
      <c r="L147" s="25"/>
      <c r="M147" s="135" t="s">
        <v>1</v>
      </c>
      <c r="N147" s="136" t="s">
        <v>34</v>
      </c>
      <c r="O147" s="137">
        <v>0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3" t="s">
        <v>157</v>
      </c>
      <c r="AT147" s="133" t="s">
        <v>153</v>
      </c>
      <c r="AU147" s="133" t="s">
        <v>78</v>
      </c>
      <c r="AY147" s="13" t="s">
        <v>152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13" t="s">
        <v>76</v>
      </c>
      <c r="BK147" s="134">
        <f>ROUND(I147*H147,2)</f>
        <v>0</v>
      </c>
      <c r="BL147" s="13" t="s">
        <v>157</v>
      </c>
      <c r="BM147" s="133" t="s">
        <v>222</v>
      </c>
    </row>
    <row r="148" spans="2:65" s="1" customFormat="1" ht="6.95" customHeight="1" x14ac:dyDescent="0.2">
      <c r="B148" s="37"/>
      <c r="C148" s="38"/>
      <c r="D148" s="38"/>
      <c r="E148" s="38"/>
      <c r="F148" s="38"/>
      <c r="G148" s="38"/>
      <c r="H148" s="38"/>
      <c r="I148" s="38"/>
      <c r="J148" s="38"/>
      <c r="K148" s="38"/>
      <c r="L148" s="25"/>
    </row>
  </sheetData>
  <autoFilter ref="C118:K147" xr:uid="{00000000-0009-0000-0000-000006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5"/>
  <sheetViews>
    <sheetView showGridLines="0" topLeftCell="A110" workbookViewId="0">
      <selection activeCell="I117" sqref="I117:I12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99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 x14ac:dyDescent="0.2">
      <c r="B4" s="16"/>
      <c r="D4" s="17" t="s">
        <v>103</v>
      </c>
      <c r="L4" s="16"/>
      <c r="M4" s="86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211" t="str">
        <f>'Rekapitulace stavby'!K6</f>
        <v>Rekonstrukce garáží v areálu generálního ředitelství PVL, Holečkova 3178/8, 150 00, Praha 5 - Smíchov</v>
      </c>
      <c r="F7" s="212"/>
      <c r="G7" s="212"/>
      <c r="H7" s="212"/>
      <c r="L7" s="16"/>
    </row>
    <row r="8" spans="2:46" s="1" customFormat="1" ht="12" customHeight="1" x14ac:dyDescent="0.2">
      <c r="B8" s="25"/>
      <c r="D8" s="22" t="s">
        <v>104</v>
      </c>
      <c r="L8" s="25"/>
    </row>
    <row r="9" spans="2:46" s="1" customFormat="1" ht="16.5" customHeight="1" x14ac:dyDescent="0.2">
      <c r="B9" s="25"/>
      <c r="E9" s="172" t="s">
        <v>1459</v>
      </c>
      <c r="F9" s="210"/>
      <c r="G9" s="210"/>
      <c r="H9" s="21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>
        <f>'Rekapitulace stavby'!AN8</f>
        <v>45051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24</v>
      </c>
      <c r="I17" s="22" t="s">
        <v>22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98" t="str">
        <f>'Rekapitulace stavby'!E14</f>
        <v xml:space="preserve"> </v>
      </c>
      <c r="F18" s="198"/>
      <c r="G18" s="198"/>
      <c r="H18" s="198"/>
      <c r="I18" s="22" t="s">
        <v>23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25</v>
      </c>
      <c r="I20" s="22" t="s">
        <v>22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 t="s">
        <v>23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22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 t="s">
        <v>23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7"/>
      <c r="E27" s="201" t="s">
        <v>1</v>
      </c>
      <c r="F27" s="201"/>
      <c r="G27" s="201"/>
      <c r="H27" s="201"/>
      <c r="L27" s="87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8" t="s">
        <v>29</v>
      </c>
      <c r="J30" s="59">
        <f>ROUND(J116,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5" customHeight="1" x14ac:dyDescent="0.2">
      <c r="B33" s="25"/>
      <c r="D33" s="48" t="s">
        <v>33</v>
      </c>
      <c r="E33" s="22" t="s">
        <v>34</v>
      </c>
      <c r="F33" s="79">
        <f>ROUND((SUM(BE116:BE124)),  2)</f>
        <v>0</v>
      </c>
      <c r="I33" s="89">
        <v>0.21</v>
      </c>
      <c r="J33" s="79">
        <f>ROUND(((SUM(BE116:BE124))*I33),  2)</f>
        <v>0</v>
      </c>
      <c r="L33" s="25"/>
    </row>
    <row r="34" spans="2:12" s="1" customFormat="1" ht="14.45" customHeight="1" x14ac:dyDescent="0.2">
      <c r="B34" s="25"/>
      <c r="E34" s="22" t="s">
        <v>35</v>
      </c>
      <c r="F34" s="79">
        <f>ROUND((SUM(BF116:BF124)),  2)</f>
        <v>0</v>
      </c>
      <c r="I34" s="89">
        <v>0.15</v>
      </c>
      <c r="J34" s="79">
        <f>ROUND(((SUM(BF116:BF124))*I34),  2)</f>
        <v>0</v>
      </c>
      <c r="L34" s="25"/>
    </row>
    <row r="35" spans="2:12" s="1" customFormat="1" ht="14.45" hidden="1" customHeight="1" x14ac:dyDescent="0.2">
      <c r="B35" s="25"/>
      <c r="E35" s="22" t="s">
        <v>36</v>
      </c>
      <c r="F35" s="79">
        <f>ROUND((SUM(BG116:BG124)),  2)</f>
        <v>0</v>
      </c>
      <c r="I35" s="89">
        <v>0.21</v>
      </c>
      <c r="J35" s="79">
        <f>0</f>
        <v>0</v>
      </c>
      <c r="L35" s="25"/>
    </row>
    <row r="36" spans="2:12" s="1" customFormat="1" ht="14.45" hidden="1" customHeight="1" x14ac:dyDescent="0.2">
      <c r="B36" s="25"/>
      <c r="E36" s="22" t="s">
        <v>37</v>
      </c>
      <c r="F36" s="79">
        <f>ROUND((SUM(BH116:BH124)),  2)</f>
        <v>0</v>
      </c>
      <c r="I36" s="89">
        <v>0.15</v>
      </c>
      <c r="J36" s="79">
        <f>0</f>
        <v>0</v>
      </c>
      <c r="L36" s="25"/>
    </row>
    <row r="37" spans="2:12" s="1" customFormat="1" ht="14.45" hidden="1" customHeight="1" x14ac:dyDescent="0.2">
      <c r="B37" s="25"/>
      <c r="E37" s="22" t="s">
        <v>38</v>
      </c>
      <c r="F37" s="79">
        <f>ROUND((SUM(BI116:BI124)),  2)</f>
        <v>0</v>
      </c>
      <c r="I37" s="89">
        <v>0</v>
      </c>
      <c r="J37" s="79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90"/>
      <c r="D39" s="91" t="s">
        <v>39</v>
      </c>
      <c r="E39" s="50"/>
      <c r="F39" s="50"/>
      <c r="G39" s="92" t="s">
        <v>40</v>
      </c>
      <c r="H39" s="93" t="s">
        <v>41</v>
      </c>
      <c r="I39" s="50"/>
      <c r="J39" s="94">
        <f>SUM(J30:J37)</f>
        <v>0</v>
      </c>
      <c r="K39" s="95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106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211" t="str">
        <f>E7</f>
        <v>Rekonstrukce garáží v areálu generálního ředitelství PVL, Holečkova 3178/8, 150 00, Praha 5 - Smíchov</v>
      </c>
      <c r="F85" s="212"/>
      <c r="G85" s="212"/>
      <c r="H85" s="212"/>
      <c r="L85" s="25"/>
    </row>
    <row r="86" spans="2:47" s="1" customFormat="1" ht="12" customHeight="1" x14ac:dyDescent="0.2">
      <c r="B86" s="25"/>
      <c r="C86" s="22" t="s">
        <v>104</v>
      </c>
      <c r="L86" s="25"/>
    </row>
    <row r="87" spans="2:47" s="1" customFormat="1" ht="16.5" customHeight="1" x14ac:dyDescent="0.2">
      <c r="B87" s="25"/>
      <c r="E87" s="172" t="str">
        <f>E9</f>
        <v>06 - SO 01 - Vedlejší náklady</v>
      </c>
      <c r="F87" s="210"/>
      <c r="G87" s="210"/>
      <c r="H87" s="210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>
        <f>IF(J12="","",J12)</f>
        <v>45051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21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24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8" t="s">
        <v>107</v>
      </c>
      <c r="D94" s="90"/>
      <c r="E94" s="90"/>
      <c r="F94" s="90"/>
      <c r="G94" s="90"/>
      <c r="H94" s="90"/>
      <c r="I94" s="90"/>
      <c r="J94" s="99" t="s">
        <v>108</v>
      </c>
      <c r="K94" s="90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100" t="s">
        <v>109</v>
      </c>
      <c r="J96" s="59">
        <f>J116</f>
        <v>0</v>
      </c>
      <c r="L96" s="25"/>
      <c r="AU96" s="13" t="s">
        <v>110</v>
      </c>
    </row>
    <row r="97" spans="2:12" s="1" customFormat="1" ht="21.75" customHeight="1" x14ac:dyDescent="0.2">
      <c r="B97" s="25"/>
      <c r="L97" s="25"/>
    </row>
    <row r="98" spans="2:12" s="1" customFormat="1" ht="6.95" customHeight="1" x14ac:dyDescent="0.2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25"/>
    </row>
    <row r="102" spans="2:12" s="1" customFormat="1" ht="6.95" customHeight="1" x14ac:dyDescent="0.2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5"/>
    </row>
    <row r="103" spans="2:12" s="1" customFormat="1" ht="24.95" customHeight="1" x14ac:dyDescent="0.2">
      <c r="B103" s="25"/>
      <c r="C103" s="17" t="s">
        <v>138</v>
      </c>
      <c r="L103" s="25"/>
    </row>
    <row r="104" spans="2:12" s="1" customFormat="1" ht="6.95" customHeight="1" x14ac:dyDescent="0.2">
      <c r="B104" s="25"/>
      <c r="L104" s="25"/>
    </row>
    <row r="105" spans="2:12" s="1" customFormat="1" ht="12" customHeight="1" x14ac:dyDescent="0.2">
      <c r="B105" s="25"/>
      <c r="C105" s="22" t="s">
        <v>14</v>
      </c>
      <c r="L105" s="25"/>
    </row>
    <row r="106" spans="2:12" s="1" customFormat="1" ht="16.5" customHeight="1" x14ac:dyDescent="0.2">
      <c r="B106" s="25"/>
      <c r="E106" s="211" t="str">
        <f>E7</f>
        <v>Rekonstrukce garáží v areálu generálního ředitelství PVL, Holečkova 3178/8, 150 00, Praha 5 - Smíchov</v>
      </c>
      <c r="F106" s="212"/>
      <c r="G106" s="212"/>
      <c r="H106" s="212"/>
      <c r="L106" s="25"/>
    </row>
    <row r="107" spans="2:12" s="1" customFormat="1" ht="12" customHeight="1" x14ac:dyDescent="0.2">
      <c r="B107" s="25"/>
      <c r="C107" s="22" t="s">
        <v>104</v>
      </c>
      <c r="L107" s="25"/>
    </row>
    <row r="108" spans="2:12" s="1" customFormat="1" ht="16.5" customHeight="1" x14ac:dyDescent="0.2">
      <c r="B108" s="25"/>
      <c r="E108" s="172" t="str">
        <f>E9</f>
        <v>06 - SO 01 - Vedlejší náklady</v>
      </c>
      <c r="F108" s="210"/>
      <c r="G108" s="210"/>
      <c r="H108" s="210"/>
      <c r="L108" s="25"/>
    </row>
    <row r="109" spans="2:12" s="1" customFormat="1" ht="6.95" customHeight="1" x14ac:dyDescent="0.2">
      <c r="B109" s="25"/>
      <c r="L109" s="25"/>
    </row>
    <row r="110" spans="2:12" s="1" customFormat="1" ht="12" customHeight="1" x14ac:dyDescent="0.2">
      <c r="B110" s="25"/>
      <c r="C110" s="22" t="s">
        <v>18</v>
      </c>
      <c r="F110" s="20" t="str">
        <f>F12</f>
        <v xml:space="preserve"> </v>
      </c>
      <c r="I110" s="22" t="s">
        <v>20</v>
      </c>
      <c r="J110" s="45">
        <f>IF(J12="","",J12)</f>
        <v>45051</v>
      </c>
      <c r="L110" s="25"/>
    </row>
    <row r="111" spans="2:12" s="1" customFormat="1" ht="6.95" customHeight="1" x14ac:dyDescent="0.2">
      <c r="B111" s="25"/>
      <c r="L111" s="25"/>
    </row>
    <row r="112" spans="2:12" s="1" customFormat="1" ht="15.2" customHeight="1" x14ac:dyDescent="0.2">
      <c r="B112" s="25"/>
      <c r="C112" s="22" t="s">
        <v>21</v>
      </c>
      <c r="F112" s="20" t="str">
        <f>E15</f>
        <v xml:space="preserve"> </v>
      </c>
      <c r="I112" s="22" t="s">
        <v>25</v>
      </c>
      <c r="J112" s="23" t="str">
        <f>E21</f>
        <v xml:space="preserve"> </v>
      </c>
      <c r="L112" s="25"/>
    </row>
    <row r="113" spans="2:65" s="1" customFormat="1" ht="15.2" customHeight="1" x14ac:dyDescent="0.2">
      <c r="B113" s="25"/>
      <c r="C113" s="22" t="s">
        <v>24</v>
      </c>
      <c r="F113" s="20" t="str">
        <f>IF(E18="","",E18)</f>
        <v xml:space="preserve"> </v>
      </c>
      <c r="I113" s="22" t="s">
        <v>27</v>
      </c>
      <c r="J113" s="23" t="str">
        <f>E24</f>
        <v xml:space="preserve"> </v>
      </c>
      <c r="L113" s="25"/>
    </row>
    <row r="114" spans="2:65" s="1" customFormat="1" ht="10.35" customHeight="1" x14ac:dyDescent="0.2">
      <c r="B114" s="25"/>
      <c r="L114" s="25"/>
    </row>
    <row r="115" spans="2:65" s="9" customFormat="1" ht="29.25" customHeight="1" x14ac:dyDescent="0.2">
      <c r="B115" s="105"/>
      <c r="C115" s="106" t="s">
        <v>139</v>
      </c>
      <c r="D115" s="107" t="s">
        <v>54</v>
      </c>
      <c r="E115" s="107" t="s">
        <v>50</v>
      </c>
      <c r="F115" s="107" t="s">
        <v>51</v>
      </c>
      <c r="G115" s="107" t="s">
        <v>140</v>
      </c>
      <c r="H115" s="107" t="s">
        <v>141</v>
      </c>
      <c r="I115" s="107" t="s">
        <v>142</v>
      </c>
      <c r="J115" s="107" t="s">
        <v>108</v>
      </c>
      <c r="K115" s="108" t="s">
        <v>143</v>
      </c>
      <c r="L115" s="105"/>
      <c r="M115" s="52" t="s">
        <v>1</v>
      </c>
      <c r="N115" s="53" t="s">
        <v>33</v>
      </c>
      <c r="O115" s="53" t="s">
        <v>144</v>
      </c>
      <c r="P115" s="53" t="s">
        <v>145</v>
      </c>
      <c r="Q115" s="53" t="s">
        <v>146</v>
      </c>
      <c r="R115" s="53" t="s">
        <v>147</v>
      </c>
      <c r="S115" s="53" t="s">
        <v>148</v>
      </c>
      <c r="T115" s="54" t="s">
        <v>149</v>
      </c>
    </row>
    <row r="116" spans="2:65" s="1" customFormat="1" ht="22.9" customHeight="1" x14ac:dyDescent="0.25">
      <c r="B116" s="25"/>
      <c r="C116" s="57" t="s">
        <v>150</v>
      </c>
      <c r="J116" s="109">
        <f>BK116</f>
        <v>0</v>
      </c>
      <c r="L116" s="25"/>
      <c r="M116" s="55"/>
      <c r="N116" s="46"/>
      <c r="O116" s="46"/>
      <c r="P116" s="110">
        <f>SUM(P117:P124)</f>
        <v>0</v>
      </c>
      <c r="Q116" s="46"/>
      <c r="R116" s="110">
        <f>SUM(R117:R124)</f>
        <v>0</v>
      </c>
      <c r="S116" s="46"/>
      <c r="T116" s="111">
        <f>SUM(T117:T124)</f>
        <v>0</v>
      </c>
      <c r="AT116" s="13" t="s">
        <v>68</v>
      </c>
      <c r="AU116" s="13" t="s">
        <v>110</v>
      </c>
      <c r="BK116" s="112">
        <f>SUM(BK117:BK124)</f>
        <v>0</v>
      </c>
    </row>
    <row r="117" spans="2:65" s="1" customFormat="1" ht="16.5" customHeight="1" x14ac:dyDescent="0.2">
      <c r="B117" s="122"/>
      <c r="C117" s="123" t="s">
        <v>76</v>
      </c>
      <c r="D117" s="123" t="s">
        <v>153</v>
      </c>
      <c r="E117" s="124" t="s">
        <v>1460</v>
      </c>
      <c r="F117" s="125" t="s">
        <v>1461</v>
      </c>
      <c r="G117" s="126" t="s">
        <v>213</v>
      </c>
      <c r="H117" s="127">
        <v>1</v>
      </c>
      <c r="I117" s="128"/>
      <c r="J117" s="128">
        <f t="shared" ref="J117:J124" si="0">ROUND(I117*H117,2)</f>
        <v>0</v>
      </c>
      <c r="K117" s="125" t="s">
        <v>1</v>
      </c>
      <c r="L117" s="25"/>
      <c r="M117" s="129" t="s">
        <v>1</v>
      </c>
      <c r="N117" s="130" t="s">
        <v>34</v>
      </c>
      <c r="O117" s="131">
        <v>0</v>
      </c>
      <c r="P117" s="131">
        <f t="shared" ref="P117:P124" si="1">O117*H117</f>
        <v>0</v>
      </c>
      <c r="Q117" s="131">
        <v>0</v>
      </c>
      <c r="R117" s="131">
        <f t="shared" ref="R117:R124" si="2">Q117*H117</f>
        <v>0</v>
      </c>
      <c r="S117" s="131">
        <v>0</v>
      </c>
      <c r="T117" s="132">
        <f t="shared" ref="T117:T124" si="3">S117*H117</f>
        <v>0</v>
      </c>
      <c r="AR117" s="133" t="s">
        <v>157</v>
      </c>
      <c r="AT117" s="133" t="s">
        <v>153</v>
      </c>
      <c r="AU117" s="133" t="s">
        <v>69</v>
      </c>
      <c r="AY117" s="13" t="s">
        <v>152</v>
      </c>
      <c r="BE117" s="134">
        <f t="shared" ref="BE117:BE124" si="4">IF(N117="základní",J117,0)</f>
        <v>0</v>
      </c>
      <c r="BF117" s="134">
        <f t="shared" ref="BF117:BF124" si="5">IF(N117="snížená",J117,0)</f>
        <v>0</v>
      </c>
      <c r="BG117" s="134">
        <f t="shared" ref="BG117:BG124" si="6">IF(N117="zákl. přenesená",J117,0)</f>
        <v>0</v>
      </c>
      <c r="BH117" s="134">
        <f t="shared" ref="BH117:BH124" si="7">IF(N117="sníž. přenesená",J117,0)</f>
        <v>0</v>
      </c>
      <c r="BI117" s="134">
        <f t="shared" ref="BI117:BI124" si="8">IF(N117="nulová",J117,0)</f>
        <v>0</v>
      </c>
      <c r="BJ117" s="13" t="s">
        <v>76</v>
      </c>
      <c r="BK117" s="134">
        <f t="shared" ref="BK117:BK124" si="9">ROUND(I117*H117,2)</f>
        <v>0</v>
      </c>
      <c r="BL117" s="13" t="s">
        <v>157</v>
      </c>
      <c r="BM117" s="133" t="s">
        <v>78</v>
      </c>
    </row>
    <row r="118" spans="2:65" s="1" customFormat="1" ht="16.5" customHeight="1" x14ac:dyDescent="0.2">
      <c r="B118" s="122"/>
      <c r="C118" s="123" t="s">
        <v>78</v>
      </c>
      <c r="D118" s="123" t="s">
        <v>153</v>
      </c>
      <c r="E118" s="124" t="s">
        <v>1462</v>
      </c>
      <c r="F118" s="125" t="s">
        <v>1463</v>
      </c>
      <c r="G118" s="126" t="s">
        <v>213</v>
      </c>
      <c r="H118" s="127">
        <v>1</v>
      </c>
      <c r="I118" s="128"/>
      <c r="J118" s="128">
        <f t="shared" si="0"/>
        <v>0</v>
      </c>
      <c r="K118" s="125" t="s">
        <v>1</v>
      </c>
      <c r="L118" s="25"/>
      <c r="M118" s="129" t="s">
        <v>1</v>
      </c>
      <c r="N118" s="130" t="s">
        <v>34</v>
      </c>
      <c r="O118" s="131">
        <v>0</v>
      </c>
      <c r="P118" s="131">
        <f t="shared" si="1"/>
        <v>0</v>
      </c>
      <c r="Q118" s="131">
        <v>0</v>
      </c>
      <c r="R118" s="131">
        <f t="shared" si="2"/>
        <v>0</v>
      </c>
      <c r="S118" s="131">
        <v>0</v>
      </c>
      <c r="T118" s="132">
        <f t="shared" si="3"/>
        <v>0</v>
      </c>
      <c r="AR118" s="133" t="s">
        <v>157</v>
      </c>
      <c r="AT118" s="133" t="s">
        <v>153</v>
      </c>
      <c r="AU118" s="133" t="s">
        <v>69</v>
      </c>
      <c r="AY118" s="13" t="s">
        <v>152</v>
      </c>
      <c r="BE118" s="134">
        <f t="shared" si="4"/>
        <v>0</v>
      </c>
      <c r="BF118" s="134">
        <f t="shared" si="5"/>
        <v>0</v>
      </c>
      <c r="BG118" s="134">
        <f t="shared" si="6"/>
        <v>0</v>
      </c>
      <c r="BH118" s="134">
        <f t="shared" si="7"/>
        <v>0</v>
      </c>
      <c r="BI118" s="134">
        <f t="shared" si="8"/>
        <v>0</v>
      </c>
      <c r="BJ118" s="13" t="s">
        <v>76</v>
      </c>
      <c r="BK118" s="134">
        <f t="shared" si="9"/>
        <v>0</v>
      </c>
      <c r="BL118" s="13" t="s">
        <v>157</v>
      </c>
      <c r="BM118" s="133" t="s">
        <v>157</v>
      </c>
    </row>
    <row r="119" spans="2:65" s="1" customFormat="1" ht="16.5" customHeight="1" x14ac:dyDescent="0.2">
      <c r="B119" s="122"/>
      <c r="C119" s="123" t="s">
        <v>160</v>
      </c>
      <c r="D119" s="123" t="s">
        <v>153</v>
      </c>
      <c r="E119" s="124" t="s">
        <v>1464</v>
      </c>
      <c r="F119" s="125" t="s">
        <v>1465</v>
      </c>
      <c r="G119" s="126" t="s">
        <v>213</v>
      </c>
      <c r="H119" s="127">
        <v>1</v>
      </c>
      <c r="I119" s="128"/>
      <c r="J119" s="128">
        <f t="shared" si="0"/>
        <v>0</v>
      </c>
      <c r="K119" s="125" t="s">
        <v>1</v>
      </c>
      <c r="L119" s="25"/>
      <c r="M119" s="129" t="s">
        <v>1</v>
      </c>
      <c r="N119" s="130" t="s">
        <v>34</v>
      </c>
      <c r="O119" s="131">
        <v>0</v>
      </c>
      <c r="P119" s="131">
        <f t="shared" si="1"/>
        <v>0</v>
      </c>
      <c r="Q119" s="131">
        <v>0</v>
      </c>
      <c r="R119" s="131">
        <f t="shared" si="2"/>
        <v>0</v>
      </c>
      <c r="S119" s="131">
        <v>0</v>
      </c>
      <c r="T119" s="132">
        <f t="shared" si="3"/>
        <v>0</v>
      </c>
      <c r="AR119" s="133" t="s">
        <v>157</v>
      </c>
      <c r="AT119" s="133" t="s">
        <v>153</v>
      </c>
      <c r="AU119" s="133" t="s">
        <v>69</v>
      </c>
      <c r="AY119" s="13" t="s">
        <v>152</v>
      </c>
      <c r="BE119" s="134">
        <f t="shared" si="4"/>
        <v>0</v>
      </c>
      <c r="BF119" s="134">
        <f t="shared" si="5"/>
        <v>0</v>
      </c>
      <c r="BG119" s="134">
        <f t="shared" si="6"/>
        <v>0</v>
      </c>
      <c r="BH119" s="134">
        <f t="shared" si="7"/>
        <v>0</v>
      </c>
      <c r="BI119" s="134">
        <f t="shared" si="8"/>
        <v>0</v>
      </c>
      <c r="BJ119" s="13" t="s">
        <v>76</v>
      </c>
      <c r="BK119" s="134">
        <f t="shared" si="9"/>
        <v>0</v>
      </c>
      <c r="BL119" s="13" t="s">
        <v>157</v>
      </c>
      <c r="BM119" s="133" t="s">
        <v>162</v>
      </c>
    </row>
    <row r="120" spans="2:65" s="1" customFormat="1" ht="16.5" customHeight="1" x14ac:dyDescent="0.2">
      <c r="B120" s="122"/>
      <c r="C120" s="123" t="s">
        <v>157</v>
      </c>
      <c r="D120" s="123" t="s">
        <v>153</v>
      </c>
      <c r="E120" s="124" t="s">
        <v>1466</v>
      </c>
      <c r="F120" s="125" t="s">
        <v>1467</v>
      </c>
      <c r="G120" s="126" t="s">
        <v>213</v>
      </c>
      <c r="H120" s="127">
        <v>1</v>
      </c>
      <c r="I120" s="128"/>
      <c r="J120" s="128">
        <f t="shared" si="0"/>
        <v>0</v>
      </c>
      <c r="K120" s="125" t="s">
        <v>1</v>
      </c>
      <c r="L120" s="25"/>
      <c r="M120" s="129" t="s">
        <v>1</v>
      </c>
      <c r="N120" s="130" t="s">
        <v>34</v>
      </c>
      <c r="O120" s="131">
        <v>0</v>
      </c>
      <c r="P120" s="131">
        <f t="shared" si="1"/>
        <v>0</v>
      </c>
      <c r="Q120" s="131">
        <v>0</v>
      </c>
      <c r="R120" s="131">
        <f t="shared" si="2"/>
        <v>0</v>
      </c>
      <c r="S120" s="131">
        <v>0</v>
      </c>
      <c r="T120" s="132">
        <f t="shared" si="3"/>
        <v>0</v>
      </c>
      <c r="AR120" s="133" t="s">
        <v>157</v>
      </c>
      <c r="AT120" s="133" t="s">
        <v>153</v>
      </c>
      <c r="AU120" s="133" t="s">
        <v>69</v>
      </c>
      <c r="AY120" s="13" t="s">
        <v>152</v>
      </c>
      <c r="BE120" s="134">
        <f t="shared" si="4"/>
        <v>0</v>
      </c>
      <c r="BF120" s="134">
        <f t="shared" si="5"/>
        <v>0</v>
      </c>
      <c r="BG120" s="134">
        <f t="shared" si="6"/>
        <v>0</v>
      </c>
      <c r="BH120" s="134">
        <f t="shared" si="7"/>
        <v>0</v>
      </c>
      <c r="BI120" s="134">
        <f t="shared" si="8"/>
        <v>0</v>
      </c>
      <c r="BJ120" s="13" t="s">
        <v>76</v>
      </c>
      <c r="BK120" s="134">
        <f t="shared" si="9"/>
        <v>0</v>
      </c>
      <c r="BL120" s="13" t="s">
        <v>157</v>
      </c>
      <c r="BM120" s="133" t="s">
        <v>163</v>
      </c>
    </row>
    <row r="121" spans="2:65" s="1" customFormat="1" ht="16.5" customHeight="1" x14ac:dyDescent="0.2">
      <c r="B121" s="122"/>
      <c r="C121" s="123" t="s">
        <v>164</v>
      </c>
      <c r="D121" s="123" t="s">
        <v>153</v>
      </c>
      <c r="E121" s="124" t="s">
        <v>1468</v>
      </c>
      <c r="F121" s="125" t="s">
        <v>1469</v>
      </c>
      <c r="G121" s="126" t="s">
        <v>213</v>
      </c>
      <c r="H121" s="127">
        <v>1</v>
      </c>
      <c r="I121" s="128"/>
      <c r="J121" s="128">
        <f t="shared" si="0"/>
        <v>0</v>
      </c>
      <c r="K121" s="125" t="s">
        <v>1</v>
      </c>
      <c r="L121" s="25"/>
      <c r="M121" s="129" t="s">
        <v>1</v>
      </c>
      <c r="N121" s="130" t="s">
        <v>34</v>
      </c>
      <c r="O121" s="131">
        <v>0</v>
      </c>
      <c r="P121" s="131">
        <f t="shared" si="1"/>
        <v>0</v>
      </c>
      <c r="Q121" s="131">
        <v>0</v>
      </c>
      <c r="R121" s="131">
        <f t="shared" si="2"/>
        <v>0</v>
      </c>
      <c r="S121" s="131">
        <v>0</v>
      </c>
      <c r="T121" s="132">
        <f t="shared" si="3"/>
        <v>0</v>
      </c>
      <c r="AR121" s="133" t="s">
        <v>157</v>
      </c>
      <c r="AT121" s="133" t="s">
        <v>153</v>
      </c>
      <c r="AU121" s="133" t="s">
        <v>69</v>
      </c>
      <c r="AY121" s="13" t="s">
        <v>152</v>
      </c>
      <c r="BE121" s="134">
        <f t="shared" si="4"/>
        <v>0</v>
      </c>
      <c r="BF121" s="134">
        <f t="shared" si="5"/>
        <v>0</v>
      </c>
      <c r="BG121" s="134">
        <f t="shared" si="6"/>
        <v>0</v>
      </c>
      <c r="BH121" s="134">
        <f t="shared" si="7"/>
        <v>0</v>
      </c>
      <c r="BI121" s="134">
        <f t="shared" si="8"/>
        <v>0</v>
      </c>
      <c r="BJ121" s="13" t="s">
        <v>76</v>
      </c>
      <c r="BK121" s="134">
        <f t="shared" si="9"/>
        <v>0</v>
      </c>
      <c r="BL121" s="13" t="s">
        <v>157</v>
      </c>
      <c r="BM121" s="133" t="s">
        <v>168</v>
      </c>
    </row>
    <row r="122" spans="2:65" s="1" customFormat="1" ht="16.5" customHeight="1" x14ac:dyDescent="0.2">
      <c r="B122" s="122"/>
      <c r="C122" s="123" t="s">
        <v>162</v>
      </c>
      <c r="D122" s="123" t="s">
        <v>153</v>
      </c>
      <c r="E122" s="124" t="s">
        <v>1470</v>
      </c>
      <c r="F122" s="125" t="s">
        <v>1471</v>
      </c>
      <c r="G122" s="126" t="s">
        <v>213</v>
      </c>
      <c r="H122" s="127">
        <v>1</v>
      </c>
      <c r="I122" s="128"/>
      <c r="J122" s="128">
        <f t="shared" si="0"/>
        <v>0</v>
      </c>
      <c r="K122" s="125" t="s">
        <v>1</v>
      </c>
      <c r="L122" s="25"/>
      <c r="M122" s="129" t="s">
        <v>1</v>
      </c>
      <c r="N122" s="130" t="s">
        <v>34</v>
      </c>
      <c r="O122" s="131">
        <v>0</v>
      </c>
      <c r="P122" s="131">
        <f t="shared" si="1"/>
        <v>0</v>
      </c>
      <c r="Q122" s="131">
        <v>0</v>
      </c>
      <c r="R122" s="131">
        <f t="shared" si="2"/>
        <v>0</v>
      </c>
      <c r="S122" s="131">
        <v>0</v>
      </c>
      <c r="T122" s="132">
        <f t="shared" si="3"/>
        <v>0</v>
      </c>
      <c r="AR122" s="133" t="s">
        <v>157</v>
      </c>
      <c r="AT122" s="133" t="s">
        <v>153</v>
      </c>
      <c r="AU122" s="133" t="s">
        <v>69</v>
      </c>
      <c r="AY122" s="13" t="s">
        <v>152</v>
      </c>
      <c r="BE122" s="134">
        <f t="shared" si="4"/>
        <v>0</v>
      </c>
      <c r="BF122" s="134">
        <f t="shared" si="5"/>
        <v>0</v>
      </c>
      <c r="BG122" s="134">
        <f t="shared" si="6"/>
        <v>0</v>
      </c>
      <c r="BH122" s="134">
        <f t="shared" si="7"/>
        <v>0</v>
      </c>
      <c r="BI122" s="134">
        <f t="shared" si="8"/>
        <v>0</v>
      </c>
      <c r="BJ122" s="13" t="s">
        <v>76</v>
      </c>
      <c r="BK122" s="134">
        <f t="shared" si="9"/>
        <v>0</v>
      </c>
      <c r="BL122" s="13" t="s">
        <v>157</v>
      </c>
      <c r="BM122" s="133" t="s">
        <v>171</v>
      </c>
    </row>
    <row r="123" spans="2:65" s="1" customFormat="1" ht="16.5" customHeight="1" x14ac:dyDescent="0.2">
      <c r="B123" s="122"/>
      <c r="C123" s="123" t="s">
        <v>172</v>
      </c>
      <c r="D123" s="123" t="s">
        <v>153</v>
      </c>
      <c r="E123" s="124" t="s">
        <v>1472</v>
      </c>
      <c r="F123" s="125" t="s">
        <v>1473</v>
      </c>
      <c r="G123" s="126" t="s">
        <v>213</v>
      </c>
      <c r="H123" s="127">
        <v>1</v>
      </c>
      <c r="I123" s="128"/>
      <c r="J123" s="128">
        <f t="shared" si="0"/>
        <v>0</v>
      </c>
      <c r="K123" s="125" t="s">
        <v>1</v>
      </c>
      <c r="L123" s="25"/>
      <c r="M123" s="129" t="s">
        <v>1</v>
      </c>
      <c r="N123" s="130" t="s">
        <v>34</v>
      </c>
      <c r="O123" s="131">
        <v>0</v>
      </c>
      <c r="P123" s="131">
        <f t="shared" si="1"/>
        <v>0</v>
      </c>
      <c r="Q123" s="131">
        <v>0</v>
      </c>
      <c r="R123" s="131">
        <f t="shared" si="2"/>
        <v>0</v>
      </c>
      <c r="S123" s="131">
        <v>0</v>
      </c>
      <c r="T123" s="132">
        <f t="shared" si="3"/>
        <v>0</v>
      </c>
      <c r="AR123" s="133" t="s">
        <v>157</v>
      </c>
      <c r="AT123" s="133" t="s">
        <v>153</v>
      </c>
      <c r="AU123" s="133" t="s">
        <v>69</v>
      </c>
      <c r="AY123" s="13" t="s">
        <v>152</v>
      </c>
      <c r="BE123" s="134">
        <f t="shared" si="4"/>
        <v>0</v>
      </c>
      <c r="BF123" s="134">
        <f t="shared" si="5"/>
        <v>0</v>
      </c>
      <c r="BG123" s="134">
        <f t="shared" si="6"/>
        <v>0</v>
      </c>
      <c r="BH123" s="134">
        <f t="shared" si="7"/>
        <v>0</v>
      </c>
      <c r="BI123" s="134">
        <f t="shared" si="8"/>
        <v>0</v>
      </c>
      <c r="BJ123" s="13" t="s">
        <v>76</v>
      </c>
      <c r="BK123" s="134">
        <f t="shared" si="9"/>
        <v>0</v>
      </c>
      <c r="BL123" s="13" t="s">
        <v>157</v>
      </c>
      <c r="BM123" s="133" t="s">
        <v>175</v>
      </c>
    </row>
    <row r="124" spans="2:65" s="1" customFormat="1" ht="16.5" customHeight="1" x14ac:dyDescent="0.2">
      <c r="B124" s="122"/>
      <c r="C124" s="123" t="s">
        <v>163</v>
      </c>
      <c r="D124" s="123" t="s">
        <v>153</v>
      </c>
      <c r="E124" s="124" t="s">
        <v>1474</v>
      </c>
      <c r="F124" s="125" t="s">
        <v>1475</v>
      </c>
      <c r="G124" s="126" t="s">
        <v>213</v>
      </c>
      <c r="H124" s="127">
        <v>1</v>
      </c>
      <c r="I124" s="128"/>
      <c r="J124" s="128">
        <f t="shared" si="0"/>
        <v>0</v>
      </c>
      <c r="K124" s="125" t="s">
        <v>1</v>
      </c>
      <c r="L124" s="25"/>
      <c r="M124" s="135" t="s">
        <v>1</v>
      </c>
      <c r="N124" s="136" t="s">
        <v>34</v>
      </c>
      <c r="O124" s="137">
        <v>0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3" t="s">
        <v>157</v>
      </c>
      <c r="AT124" s="133" t="s">
        <v>153</v>
      </c>
      <c r="AU124" s="133" t="s">
        <v>69</v>
      </c>
      <c r="AY124" s="13" t="s">
        <v>152</v>
      </c>
      <c r="BE124" s="134">
        <f t="shared" si="4"/>
        <v>0</v>
      </c>
      <c r="BF124" s="134">
        <f t="shared" si="5"/>
        <v>0</v>
      </c>
      <c r="BG124" s="134">
        <f t="shared" si="6"/>
        <v>0</v>
      </c>
      <c r="BH124" s="134">
        <f t="shared" si="7"/>
        <v>0</v>
      </c>
      <c r="BI124" s="134">
        <f t="shared" si="8"/>
        <v>0</v>
      </c>
      <c r="BJ124" s="13" t="s">
        <v>76</v>
      </c>
      <c r="BK124" s="134">
        <f t="shared" si="9"/>
        <v>0</v>
      </c>
      <c r="BL124" s="13" t="s">
        <v>157</v>
      </c>
      <c r="BM124" s="133" t="s">
        <v>178</v>
      </c>
    </row>
    <row r="125" spans="2:65" s="1" customFormat="1" ht="6.95" customHeight="1" x14ac:dyDescent="0.2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25"/>
    </row>
  </sheetData>
  <autoFilter ref="C115:K124" xr:uid="{00000000-0009-0000-0000-000007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1"/>
  <sheetViews>
    <sheetView showGridLines="0" topLeftCell="A81" workbookViewId="0">
      <selection activeCell="F119" sqref="F11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5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102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 x14ac:dyDescent="0.2">
      <c r="B4" s="16"/>
      <c r="D4" s="17" t="s">
        <v>103</v>
      </c>
      <c r="L4" s="16"/>
      <c r="M4" s="86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</v>
      </c>
      <c r="L6" s="16"/>
    </row>
    <row r="7" spans="2:46" ht="16.5" customHeight="1" x14ac:dyDescent="0.2">
      <c r="B7" s="16"/>
      <c r="E7" s="211" t="str">
        <f>'Rekapitulace stavby'!K6</f>
        <v>Rekonstrukce garáží v areálu generálního ředitelství PVL, Holečkova 3178/8, 150 00, Praha 5 - Smíchov</v>
      </c>
      <c r="F7" s="212"/>
      <c r="G7" s="212"/>
      <c r="H7" s="212"/>
      <c r="L7" s="16"/>
    </row>
    <row r="8" spans="2:46" s="1" customFormat="1" ht="12" customHeight="1" x14ac:dyDescent="0.2">
      <c r="B8" s="25"/>
      <c r="D8" s="22" t="s">
        <v>104</v>
      </c>
      <c r="L8" s="25"/>
    </row>
    <row r="9" spans="2:46" s="1" customFormat="1" ht="16.5" customHeight="1" x14ac:dyDescent="0.2">
      <c r="B9" s="25"/>
      <c r="E9" s="172" t="s">
        <v>1476</v>
      </c>
      <c r="F9" s="210"/>
      <c r="G9" s="210"/>
      <c r="H9" s="21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18</v>
      </c>
      <c r="F12" s="20" t="s">
        <v>19</v>
      </c>
      <c r="I12" s="22" t="s">
        <v>20</v>
      </c>
      <c r="J12" s="45">
        <f>'Rekapitulace stavby'!AN8</f>
        <v>45051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23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24</v>
      </c>
      <c r="I17" s="22" t="s">
        <v>22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98" t="str">
        <f>'Rekapitulace stavby'!E14</f>
        <v xml:space="preserve"> </v>
      </c>
      <c r="F18" s="198"/>
      <c r="G18" s="198"/>
      <c r="H18" s="198"/>
      <c r="I18" s="22" t="s">
        <v>23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25</v>
      </c>
      <c r="I20" s="22" t="s">
        <v>22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 t="s">
        <v>23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22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 t="s">
        <v>23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7"/>
      <c r="E27" s="201" t="s">
        <v>1</v>
      </c>
      <c r="F27" s="201"/>
      <c r="G27" s="201"/>
      <c r="H27" s="201"/>
      <c r="L27" s="87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8" t="s">
        <v>29</v>
      </c>
      <c r="J30" s="59">
        <f>ROUND(J116,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5" customHeight="1" x14ac:dyDescent="0.2">
      <c r="B33" s="25"/>
      <c r="D33" s="48" t="s">
        <v>33</v>
      </c>
      <c r="E33" s="22" t="s">
        <v>34</v>
      </c>
      <c r="F33" s="79">
        <f>ROUND((SUM(BE116:BE120)),  2)</f>
        <v>0</v>
      </c>
      <c r="I33" s="89">
        <v>0.21</v>
      </c>
      <c r="J33" s="79">
        <f>ROUND(((SUM(BE116:BE120))*I33),  2)</f>
        <v>0</v>
      </c>
      <c r="L33" s="25"/>
    </row>
    <row r="34" spans="2:12" s="1" customFormat="1" ht="14.45" customHeight="1" x14ac:dyDescent="0.2">
      <c r="B34" s="25"/>
      <c r="E34" s="22" t="s">
        <v>35</v>
      </c>
      <c r="F34" s="79">
        <f>ROUND((SUM(BF116:BF120)),  2)</f>
        <v>0</v>
      </c>
      <c r="I34" s="89">
        <v>0.15</v>
      </c>
      <c r="J34" s="79">
        <f>ROUND(((SUM(BF116:BF120))*I34),  2)</f>
        <v>0</v>
      </c>
      <c r="L34" s="25"/>
    </row>
    <row r="35" spans="2:12" s="1" customFormat="1" ht="14.45" hidden="1" customHeight="1" x14ac:dyDescent="0.2">
      <c r="B35" s="25"/>
      <c r="E35" s="22" t="s">
        <v>36</v>
      </c>
      <c r="F35" s="79">
        <f>ROUND((SUM(BG116:BG120)),  2)</f>
        <v>0</v>
      </c>
      <c r="I35" s="89">
        <v>0.21</v>
      </c>
      <c r="J35" s="79">
        <f>0</f>
        <v>0</v>
      </c>
      <c r="L35" s="25"/>
    </row>
    <row r="36" spans="2:12" s="1" customFormat="1" ht="14.45" hidden="1" customHeight="1" x14ac:dyDescent="0.2">
      <c r="B36" s="25"/>
      <c r="E36" s="22" t="s">
        <v>37</v>
      </c>
      <c r="F36" s="79">
        <f>ROUND((SUM(BH116:BH120)),  2)</f>
        <v>0</v>
      </c>
      <c r="I36" s="89">
        <v>0.15</v>
      </c>
      <c r="J36" s="79">
        <f>0</f>
        <v>0</v>
      </c>
      <c r="L36" s="25"/>
    </row>
    <row r="37" spans="2:12" s="1" customFormat="1" ht="14.45" hidden="1" customHeight="1" x14ac:dyDescent="0.2">
      <c r="B37" s="25"/>
      <c r="E37" s="22" t="s">
        <v>38</v>
      </c>
      <c r="F37" s="79">
        <f>ROUND((SUM(BI116:BI120)),  2)</f>
        <v>0</v>
      </c>
      <c r="I37" s="89">
        <v>0</v>
      </c>
      <c r="J37" s="79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90"/>
      <c r="D39" s="91" t="s">
        <v>39</v>
      </c>
      <c r="E39" s="50"/>
      <c r="F39" s="50"/>
      <c r="G39" s="92" t="s">
        <v>40</v>
      </c>
      <c r="H39" s="93" t="s">
        <v>41</v>
      </c>
      <c r="I39" s="50"/>
      <c r="J39" s="94">
        <f>SUM(J30:J37)</f>
        <v>0</v>
      </c>
      <c r="K39" s="95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106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</v>
      </c>
      <c r="L84" s="25"/>
    </row>
    <row r="85" spans="2:47" s="1" customFormat="1" ht="16.5" customHeight="1" x14ac:dyDescent="0.2">
      <c r="B85" s="25"/>
      <c r="E85" s="211" t="str">
        <f>E7</f>
        <v>Rekonstrukce garáží v areálu generálního ředitelství PVL, Holečkova 3178/8, 150 00, Praha 5 - Smíchov</v>
      </c>
      <c r="F85" s="212"/>
      <c r="G85" s="212"/>
      <c r="H85" s="212"/>
      <c r="L85" s="25"/>
    </row>
    <row r="86" spans="2:47" s="1" customFormat="1" ht="12" customHeight="1" x14ac:dyDescent="0.2">
      <c r="B86" s="25"/>
      <c r="C86" s="22" t="s">
        <v>104</v>
      </c>
      <c r="L86" s="25"/>
    </row>
    <row r="87" spans="2:47" s="1" customFormat="1" ht="16.5" customHeight="1" x14ac:dyDescent="0.2">
      <c r="B87" s="25"/>
      <c r="E87" s="172" t="str">
        <f>E9</f>
        <v>07 - SO 01 - Ostatní náklady</v>
      </c>
      <c r="F87" s="210"/>
      <c r="G87" s="210"/>
      <c r="H87" s="210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18</v>
      </c>
      <c r="F89" s="20" t="str">
        <f>F12</f>
        <v xml:space="preserve"> </v>
      </c>
      <c r="I89" s="22" t="s">
        <v>20</v>
      </c>
      <c r="J89" s="45">
        <f>IF(J12="","",J12)</f>
        <v>45051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21</v>
      </c>
      <c r="F91" s="20" t="str">
        <f>E15</f>
        <v xml:space="preserve"> </v>
      </c>
      <c r="I91" s="22" t="s">
        <v>25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24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8" t="s">
        <v>107</v>
      </c>
      <c r="D94" s="90"/>
      <c r="E94" s="90"/>
      <c r="F94" s="90"/>
      <c r="G94" s="90"/>
      <c r="H94" s="90"/>
      <c r="I94" s="90"/>
      <c r="J94" s="99" t="s">
        <v>108</v>
      </c>
      <c r="K94" s="90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100" t="s">
        <v>109</v>
      </c>
      <c r="J96" s="59">
        <f>J116</f>
        <v>0</v>
      </c>
      <c r="L96" s="25"/>
      <c r="AU96" s="13" t="s">
        <v>110</v>
      </c>
    </row>
    <row r="97" spans="2:12" s="1" customFormat="1" ht="21.75" customHeight="1" x14ac:dyDescent="0.2">
      <c r="B97" s="25"/>
      <c r="L97" s="25"/>
    </row>
    <row r="98" spans="2:12" s="1" customFormat="1" ht="6.95" customHeight="1" x14ac:dyDescent="0.2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25"/>
    </row>
    <row r="102" spans="2:12" s="1" customFormat="1" ht="6.95" customHeight="1" x14ac:dyDescent="0.2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5"/>
    </row>
    <row r="103" spans="2:12" s="1" customFormat="1" ht="24.95" customHeight="1" x14ac:dyDescent="0.2">
      <c r="B103" s="25"/>
      <c r="C103" s="17" t="s">
        <v>138</v>
      </c>
      <c r="L103" s="25"/>
    </row>
    <row r="104" spans="2:12" s="1" customFormat="1" ht="6.95" customHeight="1" x14ac:dyDescent="0.2">
      <c r="B104" s="25"/>
      <c r="L104" s="25"/>
    </row>
    <row r="105" spans="2:12" s="1" customFormat="1" ht="12" customHeight="1" x14ac:dyDescent="0.2">
      <c r="B105" s="25"/>
      <c r="C105" s="22" t="s">
        <v>14</v>
      </c>
      <c r="L105" s="25"/>
    </row>
    <row r="106" spans="2:12" s="1" customFormat="1" ht="16.5" customHeight="1" x14ac:dyDescent="0.2">
      <c r="B106" s="25"/>
      <c r="E106" s="211" t="str">
        <f>E7</f>
        <v>Rekonstrukce garáží v areálu generálního ředitelství PVL, Holečkova 3178/8, 150 00, Praha 5 - Smíchov</v>
      </c>
      <c r="F106" s="212"/>
      <c r="G106" s="212"/>
      <c r="H106" s="212"/>
      <c r="L106" s="25"/>
    </row>
    <row r="107" spans="2:12" s="1" customFormat="1" ht="12" customHeight="1" x14ac:dyDescent="0.2">
      <c r="B107" s="25"/>
      <c r="C107" s="22" t="s">
        <v>104</v>
      </c>
      <c r="L107" s="25"/>
    </row>
    <row r="108" spans="2:12" s="1" customFormat="1" ht="16.5" customHeight="1" x14ac:dyDescent="0.2">
      <c r="B108" s="25"/>
      <c r="E108" s="172" t="str">
        <f>E9</f>
        <v>07 - SO 01 - Ostatní náklady</v>
      </c>
      <c r="F108" s="210"/>
      <c r="G108" s="210"/>
      <c r="H108" s="210"/>
      <c r="L108" s="25"/>
    </row>
    <row r="109" spans="2:12" s="1" customFormat="1" ht="6.95" customHeight="1" x14ac:dyDescent="0.2">
      <c r="B109" s="25"/>
      <c r="L109" s="25"/>
    </row>
    <row r="110" spans="2:12" s="1" customFormat="1" ht="12" customHeight="1" x14ac:dyDescent="0.2">
      <c r="B110" s="25"/>
      <c r="C110" s="22" t="s">
        <v>18</v>
      </c>
      <c r="F110" s="20" t="str">
        <f>F12</f>
        <v xml:space="preserve"> </v>
      </c>
      <c r="I110" s="22" t="s">
        <v>20</v>
      </c>
      <c r="J110" s="45">
        <f>IF(J12="","",J12)</f>
        <v>45051</v>
      </c>
      <c r="L110" s="25"/>
    </row>
    <row r="111" spans="2:12" s="1" customFormat="1" ht="6.95" customHeight="1" x14ac:dyDescent="0.2">
      <c r="B111" s="25"/>
      <c r="L111" s="25"/>
    </row>
    <row r="112" spans="2:12" s="1" customFormat="1" ht="15.2" customHeight="1" x14ac:dyDescent="0.2">
      <c r="B112" s="25"/>
      <c r="C112" s="22" t="s">
        <v>21</v>
      </c>
      <c r="F112" s="20" t="str">
        <f>E15</f>
        <v xml:space="preserve"> </v>
      </c>
      <c r="I112" s="22" t="s">
        <v>25</v>
      </c>
      <c r="J112" s="23" t="str">
        <f>E21</f>
        <v xml:space="preserve"> </v>
      </c>
      <c r="L112" s="25"/>
    </row>
    <row r="113" spans="2:65" s="1" customFormat="1" ht="15.2" customHeight="1" x14ac:dyDescent="0.2">
      <c r="B113" s="25"/>
      <c r="C113" s="22" t="s">
        <v>24</v>
      </c>
      <c r="F113" s="20" t="str">
        <f>IF(E18="","",E18)</f>
        <v xml:space="preserve"> </v>
      </c>
      <c r="I113" s="22" t="s">
        <v>27</v>
      </c>
      <c r="J113" s="23" t="str">
        <f>E24</f>
        <v xml:space="preserve"> </v>
      </c>
      <c r="L113" s="25"/>
    </row>
    <row r="114" spans="2:65" s="1" customFormat="1" ht="10.35" customHeight="1" x14ac:dyDescent="0.2">
      <c r="B114" s="25"/>
      <c r="L114" s="25"/>
    </row>
    <row r="115" spans="2:65" s="9" customFormat="1" ht="29.25" customHeight="1" x14ac:dyDescent="0.2">
      <c r="B115" s="105"/>
      <c r="C115" s="106" t="s">
        <v>139</v>
      </c>
      <c r="D115" s="107" t="s">
        <v>54</v>
      </c>
      <c r="E115" s="107" t="s">
        <v>50</v>
      </c>
      <c r="F115" s="107" t="s">
        <v>51</v>
      </c>
      <c r="G115" s="107" t="s">
        <v>140</v>
      </c>
      <c r="H115" s="107" t="s">
        <v>141</v>
      </c>
      <c r="I115" s="107" t="s">
        <v>142</v>
      </c>
      <c r="J115" s="107" t="s">
        <v>108</v>
      </c>
      <c r="K115" s="108" t="s">
        <v>143</v>
      </c>
      <c r="L115" s="105"/>
      <c r="M115" s="52" t="s">
        <v>1</v>
      </c>
      <c r="N115" s="53" t="s">
        <v>33</v>
      </c>
      <c r="O115" s="53" t="s">
        <v>144</v>
      </c>
      <c r="P115" s="53" t="s">
        <v>145</v>
      </c>
      <c r="Q115" s="53" t="s">
        <v>146</v>
      </c>
      <c r="R115" s="53" t="s">
        <v>147</v>
      </c>
      <c r="S115" s="53" t="s">
        <v>148</v>
      </c>
      <c r="T115" s="54" t="s">
        <v>149</v>
      </c>
    </row>
    <row r="116" spans="2:65" s="1" customFormat="1" ht="22.9" customHeight="1" x14ac:dyDescent="0.25">
      <c r="B116" s="25"/>
      <c r="C116" s="57" t="s">
        <v>150</v>
      </c>
      <c r="J116" s="109">
        <f>BK116</f>
        <v>0</v>
      </c>
      <c r="L116" s="25"/>
      <c r="M116" s="55"/>
      <c r="N116" s="46"/>
      <c r="O116" s="46"/>
      <c r="P116" s="110">
        <f>SUM(P117:P120)</f>
        <v>0</v>
      </c>
      <c r="Q116" s="46"/>
      <c r="R116" s="110">
        <f>SUM(R117:R120)</f>
        <v>0</v>
      </c>
      <c r="S116" s="46"/>
      <c r="T116" s="111">
        <f>SUM(T117:T120)</f>
        <v>0</v>
      </c>
      <c r="AT116" s="13" t="s">
        <v>68</v>
      </c>
      <c r="AU116" s="13" t="s">
        <v>110</v>
      </c>
      <c r="BK116" s="112">
        <f>SUM(BK117:BK120)</f>
        <v>0</v>
      </c>
    </row>
    <row r="117" spans="2:65" s="1" customFormat="1" ht="16.5" customHeight="1" x14ac:dyDescent="0.2">
      <c r="B117" s="122"/>
      <c r="C117" s="123" t="s">
        <v>76</v>
      </c>
      <c r="D117" s="123" t="s">
        <v>153</v>
      </c>
      <c r="E117" s="124" t="s">
        <v>1460</v>
      </c>
      <c r="F117" s="125" t="s">
        <v>1477</v>
      </c>
      <c r="G117" s="126" t="s">
        <v>213</v>
      </c>
      <c r="H117" s="127">
        <v>1</v>
      </c>
      <c r="I117" s="128"/>
      <c r="J117" s="128">
        <f>ROUND(I117*H117,2)</f>
        <v>0</v>
      </c>
      <c r="K117" s="125" t="s">
        <v>1</v>
      </c>
      <c r="L117" s="25"/>
      <c r="M117" s="129" t="s">
        <v>1</v>
      </c>
      <c r="N117" s="130" t="s">
        <v>34</v>
      </c>
      <c r="O117" s="131">
        <v>0</v>
      </c>
      <c r="P117" s="131">
        <f>O117*H117</f>
        <v>0</v>
      </c>
      <c r="Q117" s="131">
        <v>0</v>
      </c>
      <c r="R117" s="131">
        <f>Q117*H117</f>
        <v>0</v>
      </c>
      <c r="S117" s="131">
        <v>0</v>
      </c>
      <c r="T117" s="132">
        <f>S117*H117</f>
        <v>0</v>
      </c>
      <c r="AR117" s="133" t="s">
        <v>157</v>
      </c>
      <c r="AT117" s="133" t="s">
        <v>153</v>
      </c>
      <c r="AU117" s="133" t="s">
        <v>69</v>
      </c>
      <c r="AY117" s="13" t="s">
        <v>152</v>
      </c>
      <c r="BE117" s="134">
        <f>IF(N117="základní",J117,0)</f>
        <v>0</v>
      </c>
      <c r="BF117" s="134">
        <f>IF(N117="snížená",J117,0)</f>
        <v>0</v>
      </c>
      <c r="BG117" s="134">
        <f>IF(N117="zákl. přenesená",J117,0)</f>
        <v>0</v>
      </c>
      <c r="BH117" s="134">
        <f>IF(N117="sníž. přenesená",J117,0)</f>
        <v>0</v>
      </c>
      <c r="BI117" s="134">
        <f>IF(N117="nulová",J117,0)</f>
        <v>0</v>
      </c>
      <c r="BJ117" s="13" t="s">
        <v>76</v>
      </c>
      <c r="BK117" s="134">
        <f>ROUND(I117*H117,2)</f>
        <v>0</v>
      </c>
      <c r="BL117" s="13" t="s">
        <v>157</v>
      </c>
      <c r="BM117" s="133" t="s">
        <v>78</v>
      </c>
    </row>
    <row r="118" spans="2:65" s="1" customFormat="1" ht="16.5" customHeight="1" x14ac:dyDescent="0.2">
      <c r="B118" s="122"/>
      <c r="C118" s="123" t="s">
        <v>78</v>
      </c>
      <c r="D118" s="123" t="s">
        <v>153</v>
      </c>
      <c r="E118" s="124" t="s">
        <v>1478</v>
      </c>
      <c r="F118" s="125" t="s">
        <v>1479</v>
      </c>
      <c r="G118" s="126" t="s">
        <v>213</v>
      </c>
      <c r="H118" s="127">
        <v>1</v>
      </c>
      <c r="I118" s="128"/>
      <c r="J118" s="128">
        <f>ROUND(I118*H118,2)</f>
        <v>0</v>
      </c>
      <c r="K118" s="125" t="s">
        <v>1</v>
      </c>
      <c r="L118" s="25"/>
      <c r="M118" s="129" t="s">
        <v>1</v>
      </c>
      <c r="N118" s="130" t="s">
        <v>34</v>
      </c>
      <c r="O118" s="131">
        <v>0</v>
      </c>
      <c r="P118" s="131">
        <f>O118*H118</f>
        <v>0</v>
      </c>
      <c r="Q118" s="131">
        <v>0</v>
      </c>
      <c r="R118" s="131">
        <f>Q118*H118</f>
        <v>0</v>
      </c>
      <c r="S118" s="131">
        <v>0</v>
      </c>
      <c r="T118" s="132">
        <f>S118*H118</f>
        <v>0</v>
      </c>
      <c r="AR118" s="133" t="s">
        <v>157</v>
      </c>
      <c r="AT118" s="133" t="s">
        <v>153</v>
      </c>
      <c r="AU118" s="133" t="s">
        <v>69</v>
      </c>
      <c r="AY118" s="13" t="s">
        <v>152</v>
      </c>
      <c r="BE118" s="134">
        <f>IF(N118="základní",J118,0)</f>
        <v>0</v>
      </c>
      <c r="BF118" s="134">
        <f>IF(N118="snížená",J118,0)</f>
        <v>0</v>
      </c>
      <c r="BG118" s="134">
        <f>IF(N118="zákl. přenesená",J118,0)</f>
        <v>0</v>
      </c>
      <c r="BH118" s="134">
        <f>IF(N118="sníž. přenesená",J118,0)</f>
        <v>0</v>
      </c>
      <c r="BI118" s="134">
        <f>IF(N118="nulová",J118,0)</f>
        <v>0</v>
      </c>
      <c r="BJ118" s="13" t="s">
        <v>76</v>
      </c>
      <c r="BK118" s="134">
        <f>ROUND(I118*H118,2)</f>
        <v>0</v>
      </c>
      <c r="BL118" s="13" t="s">
        <v>157</v>
      </c>
      <c r="BM118" s="133" t="s">
        <v>157</v>
      </c>
    </row>
    <row r="119" spans="2:65" s="1" customFormat="1" ht="16.5" customHeight="1" x14ac:dyDescent="0.2">
      <c r="B119" s="122"/>
      <c r="C119" s="123" t="s">
        <v>160</v>
      </c>
      <c r="D119" s="123" t="s">
        <v>153</v>
      </c>
      <c r="E119" s="124" t="s">
        <v>1464</v>
      </c>
      <c r="F119" s="125" t="s">
        <v>1529</v>
      </c>
      <c r="G119" s="126" t="s">
        <v>213</v>
      </c>
      <c r="H119" s="127">
        <v>1</v>
      </c>
      <c r="I119" s="128"/>
      <c r="J119" s="128">
        <f>ROUND(I119*H119,2)</f>
        <v>0</v>
      </c>
      <c r="K119" s="125" t="s">
        <v>1</v>
      </c>
      <c r="L119" s="25"/>
      <c r="M119" s="129" t="s">
        <v>1</v>
      </c>
      <c r="N119" s="130" t="s">
        <v>34</v>
      </c>
      <c r="O119" s="131">
        <v>0</v>
      </c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2">
        <f>S119*H119</f>
        <v>0</v>
      </c>
      <c r="AR119" s="133" t="s">
        <v>157</v>
      </c>
      <c r="AT119" s="133" t="s">
        <v>153</v>
      </c>
      <c r="AU119" s="133" t="s">
        <v>69</v>
      </c>
      <c r="AY119" s="13" t="s">
        <v>152</v>
      </c>
      <c r="BE119" s="134">
        <f>IF(N119="základní",J119,0)</f>
        <v>0</v>
      </c>
      <c r="BF119" s="134">
        <f>IF(N119="snížená",J119,0)</f>
        <v>0</v>
      </c>
      <c r="BG119" s="134">
        <f>IF(N119="zákl. přenesená",J119,0)</f>
        <v>0</v>
      </c>
      <c r="BH119" s="134">
        <f>IF(N119="sníž. přenesená",J119,0)</f>
        <v>0</v>
      </c>
      <c r="BI119" s="134">
        <f>IF(N119="nulová",J119,0)</f>
        <v>0</v>
      </c>
      <c r="BJ119" s="13" t="s">
        <v>76</v>
      </c>
      <c r="BK119" s="134">
        <f>ROUND(I119*H119,2)</f>
        <v>0</v>
      </c>
      <c r="BL119" s="13" t="s">
        <v>157</v>
      </c>
      <c r="BM119" s="133" t="s">
        <v>162</v>
      </c>
    </row>
    <row r="120" spans="2:65" s="1" customFormat="1" ht="33" customHeight="1" x14ac:dyDescent="0.2">
      <c r="B120" s="122"/>
      <c r="C120" s="123">
        <v>4</v>
      </c>
      <c r="D120" s="123" t="s">
        <v>153</v>
      </c>
      <c r="E120" s="124" t="s">
        <v>1468</v>
      </c>
      <c r="F120" s="125" t="s">
        <v>1480</v>
      </c>
      <c r="G120" s="126" t="s">
        <v>213</v>
      </c>
      <c r="H120" s="127">
        <v>1</v>
      </c>
      <c r="I120" s="128"/>
      <c r="J120" s="128">
        <f>ROUND(I120*H120,2)</f>
        <v>0</v>
      </c>
      <c r="K120" s="125" t="s">
        <v>1</v>
      </c>
      <c r="L120" s="25"/>
      <c r="M120" s="135" t="s">
        <v>1</v>
      </c>
      <c r="N120" s="136" t="s">
        <v>34</v>
      </c>
      <c r="O120" s="137">
        <v>0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3" t="s">
        <v>157</v>
      </c>
      <c r="AT120" s="133" t="s">
        <v>153</v>
      </c>
      <c r="AU120" s="133" t="s">
        <v>69</v>
      </c>
      <c r="AY120" s="13" t="s">
        <v>152</v>
      </c>
      <c r="BE120" s="134">
        <f>IF(N120="základní",J120,0)</f>
        <v>0</v>
      </c>
      <c r="BF120" s="134">
        <f>IF(N120="snížená",J120,0)</f>
        <v>0</v>
      </c>
      <c r="BG120" s="134">
        <f>IF(N120="zákl. přenesená",J120,0)</f>
        <v>0</v>
      </c>
      <c r="BH120" s="134">
        <f>IF(N120="sníž. přenesená",J120,0)</f>
        <v>0</v>
      </c>
      <c r="BI120" s="134">
        <f>IF(N120="nulová",J120,0)</f>
        <v>0</v>
      </c>
      <c r="BJ120" s="13" t="s">
        <v>76</v>
      </c>
      <c r="BK120" s="134">
        <f>ROUND(I120*H120,2)</f>
        <v>0</v>
      </c>
      <c r="BL120" s="13" t="s">
        <v>157</v>
      </c>
      <c r="BM120" s="133" t="s">
        <v>168</v>
      </c>
    </row>
    <row r="121" spans="2:65" s="1" customFormat="1" ht="6.95" customHeight="1" x14ac:dyDescent="0.2"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25"/>
    </row>
  </sheetData>
  <autoFilter ref="C115:K120" xr:uid="{00000000-0009-0000-0000-000008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7" ma:contentTypeDescription="Create a new document." ma:contentTypeScope="" ma:versionID="b71d5955d81df705eb4ff020ff22d288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479520d02773d81679298acbd821b721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Props1.xml><?xml version="1.0" encoding="utf-8"?>
<ds:datastoreItem xmlns:ds="http://schemas.openxmlformats.org/officeDocument/2006/customXml" ds:itemID="{1FDE92B4-C4EF-4639-8C91-99843BE5F6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22245B-0787-404D-9593-52F01079E2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6FABA7-F2AE-48A6-BA85-52E226A0AC2E}">
  <ds:schemaRefs>
    <ds:schemaRef ds:uri="http://schemas.microsoft.com/office/2006/metadata/properties"/>
    <ds:schemaRef ds:uri="http://schemas.microsoft.com/office/infopath/2007/PartnerControls"/>
    <ds:schemaRef ds:uri="5f40f822-8b5b-4141-b2fd-246736b4bb7f"/>
    <ds:schemaRef ds:uri="17aae47d-7e2e-4d68-bc90-12d806edfb21"/>
    <ds:schemaRef ds:uri="29ed0e5a-0378-45b4-a990-92aa170f3820"/>
    <ds:schemaRef ds:uri="4df82892-9f05-4115-b8bf-20a77a76b5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SO 01 - Stavební část</vt:lpstr>
      <vt:lpstr>02 - SO 01 - Zdravotně te...</vt:lpstr>
      <vt:lpstr>2 - dodatek 23</vt:lpstr>
      <vt:lpstr>D1.4-EL - GARAŽE</vt:lpstr>
      <vt:lpstr>04 - SO 01 - Ústřední vyt...</vt:lpstr>
      <vt:lpstr>05 - SO 01 - VZT</vt:lpstr>
      <vt:lpstr>06 - SO 01 - Vedlejší nák...</vt:lpstr>
      <vt:lpstr>07 - SO 01 - Ostatní náklady</vt:lpstr>
      <vt:lpstr>'01 - SO 01 - Stavební část'!Názvy_tisku</vt:lpstr>
      <vt:lpstr>'02 - SO 01 - Zdravotně te...'!Názvy_tisku</vt:lpstr>
      <vt:lpstr>'04 - SO 01 - Ústřední vyt...'!Názvy_tisku</vt:lpstr>
      <vt:lpstr>'05 - SO 01 - VZT'!Názvy_tisku</vt:lpstr>
      <vt:lpstr>'06 - SO 01 - Vedlejší nák...'!Názvy_tisku</vt:lpstr>
      <vt:lpstr>'07 - SO 01 - Ostatní náklady'!Názvy_tisku</vt:lpstr>
      <vt:lpstr>'2 - dodatek 23'!Názvy_tisku</vt:lpstr>
      <vt:lpstr>'D1.4-EL - GARAŽE'!Názvy_tisku</vt:lpstr>
      <vt:lpstr>'Rekapitulace stavby'!Názvy_tisku</vt:lpstr>
      <vt:lpstr>'01 - SO 01 - Stavební část'!Oblast_tisku</vt:lpstr>
      <vt:lpstr>'02 - SO 01 - Zdravotně te...'!Oblast_tisku</vt:lpstr>
      <vt:lpstr>'04 - SO 01 - Ústřední vyt...'!Oblast_tisku</vt:lpstr>
      <vt:lpstr>'05 - SO 01 - VZT'!Oblast_tisku</vt:lpstr>
      <vt:lpstr>'06 - SO 01 - Vedlejší nák...'!Oblast_tisku</vt:lpstr>
      <vt:lpstr>'07 - SO 01 - Ostatní náklady'!Oblast_tisku</vt:lpstr>
      <vt:lpstr>'2 - dodatek 23'!Oblast_tisku</vt:lpstr>
      <vt:lpstr>'D1.4-EL - GARAŽE'!Oblast_tisku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Klouda</dc:creator>
  <cp:lastModifiedBy>Schindler Jiří</cp:lastModifiedBy>
  <cp:lastPrinted>2023-06-25T23:03:06Z</cp:lastPrinted>
  <dcterms:created xsi:type="dcterms:W3CDTF">2023-05-16T05:03:05Z</dcterms:created>
  <dcterms:modified xsi:type="dcterms:W3CDTF">2023-09-13T05:30:17Z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0x01010007514EF73DBE424FAFF8E770858709DF</vt:lpwstr>
  </property>
  <property fmtid="{D5CDD505-2E9C-101B-9397-08002B2CF9AE}" pid="3" name="MediaServiceImageTags">
    <vt:lpwstr/>
  </property>
</Properties>
</file>